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ls" ContentType="application/vnd.ms-exce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Sem-6\Finance\ppts\"/>
    </mc:Choice>
  </mc:AlternateContent>
  <xr:revisionPtr revIDLastSave="0" documentId="13_ncr:1_{D54C0AFF-F999-48B4-AA60-79E72F771D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5" i="1" l="1"/>
  <c r="L81" i="1"/>
  <c r="I81" i="1" s="1"/>
  <c r="I80" i="1" s="1"/>
  <c r="L86" i="1" s="1"/>
  <c r="L96" i="1" s="1"/>
  <c r="I96" i="1" s="1"/>
  <c r="I95" i="1" s="1"/>
  <c r="P77" i="1" s="1"/>
  <c r="P95" i="1" s="1"/>
  <c r="S28" i="1"/>
  <c r="I28" i="1"/>
  <c r="L28" i="1" s="1"/>
  <c r="L15" i="1"/>
  <c r="I15" i="1" s="1"/>
  <c r="I14" i="1" s="1"/>
  <c r="L17" i="1" s="1"/>
  <c r="P11" i="1"/>
  <c r="L20" i="1" l="1"/>
  <c r="P12" i="1" s="1"/>
  <c r="P13" i="1" s="1"/>
  <c r="P28" i="1" s="1"/>
  <c r="E21" i="2"/>
  <c r="I26" i="2"/>
  <c r="I27" i="2"/>
  <c r="E35" i="1"/>
  <c r="D35" i="1"/>
</calcChain>
</file>

<file path=xl/sharedStrings.xml><?xml version="1.0" encoding="utf-8"?>
<sst xmlns="http://schemas.openxmlformats.org/spreadsheetml/2006/main" count="191" uniqueCount="170">
  <si>
    <t xml:space="preserve">Shivam’s capital </t>
  </si>
  <si>
    <t xml:space="preserve">Shivam’s drawings </t>
  </si>
  <si>
    <t xml:space="preserve">Furniture and Fixtures </t>
  </si>
  <si>
    <t xml:space="preserve">Plant and machinery </t>
  </si>
  <si>
    <t xml:space="preserve">Purchases </t>
  </si>
  <si>
    <t xml:space="preserve">Salaries </t>
  </si>
  <si>
    <t xml:space="preserve">Wages </t>
  </si>
  <si>
    <t xml:space="preserve">Sales </t>
  </si>
  <si>
    <t xml:space="preserve">Cash in hand </t>
  </si>
  <si>
    <t xml:space="preserve">Land </t>
  </si>
  <si>
    <t xml:space="preserve">Postage and Fax </t>
  </si>
  <si>
    <t xml:space="preserve">Rent, rates and taxes </t>
  </si>
  <si>
    <t xml:space="preserve">Bad debts </t>
  </si>
  <si>
    <t xml:space="preserve">Sundry creditors </t>
  </si>
  <si>
    <t xml:space="preserve">Carriage Inward </t>
  </si>
  <si>
    <t xml:space="preserve">Interest on loan </t>
  </si>
  <si>
    <t xml:space="preserve">Insurance </t>
  </si>
  <si>
    <t xml:space="preserve">Travelling expenses </t>
  </si>
  <si>
    <t xml:space="preserve">Sundry Expenses </t>
  </si>
  <si>
    <t>TOTAL</t>
  </si>
  <si>
    <t>Dr</t>
  </si>
  <si>
    <t>Cr</t>
  </si>
  <si>
    <t xml:space="preserve">From the following information, prepare trading and profit and loss account </t>
  </si>
  <si>
    <t>and Balance Sheet as on 31 March 2023</t>
  </si>
  <si>
    <t>Alpha Corporation …. Owner Shivam Raje</t>
  </si>
  <si>
    <t xml:space="preserve">Patents (ten years) </t>
  </si>
  <si>
    <t>Two major statements we prepare</t>
  </si>
  <si>
    <t>1. Trading and profit and loss account statement …....... This statement shows us profits earned OR Losses incurred during the accounting period</t>
  </si>
  <si>
    <t>2. Balance sheet ….. This tells us the story of the business i.e. position of assets and liabilities</t>
  </si>
  <si>
    <t>Balance sheet is an equation. …. When you record each account correctly, your balance sheet ought to tally.</t>
  </si>
  <si>
    <t>Because every transaction has duel effect in your balance sheet</t>
  </si>
  <si>
    <t>Balance sheet as …....(Date)</t>
  </si>
  <si>
    <t>Capital and Liabilities</t>
  </si>
  <si>
    <t>Assets</t>
  </si>
  <si>
    <t>Rs</t>
  </si>
  <si>
    <t>1) on 1st June 2023, Sudha started business with a capital of Rs 10 Lakhs</t>
  </si>
  <si>
    <t>Capital</t>
  </si>
  <si>
    <t>Bank Balance</t>
  </si>
  <si>
    <t>Rule - Owner is different from business. We write the books for</t>
  </si>
  <si>
    <t>business and not for the owner.</t>
  </si>
  <si>
    <t xml:space="preserve">2) on 5th June business purchased furniture for Rs. 2,00,000 by </t>
  </si>
  <si>
    <t>making payment to A &amp; Co.</t>
  </si>
  <si>
    <t>Non Current Assets</t>
  </si>
  <si>
    <t>Furniture</t>
  </si>
  <si>
    <t>(i) Due to this Furniture is increased</t>
  </si>
  <si>
    <t>(ii) Bank balance reduced</t>
  </si>
  <si>
    <t>3) Business has taken a loan of Rs 5 Lakhs from BOI</t>
  </si>
  <si>
    <t>(i) Loan taken is a liability …. Long term loan we consider under Non Current Liability</t>
  </si>
  <si>
    <t>Non Current Liability</t>
  </si>
  <si>
    <t>Loan from BOI</t>
  </si>
  <si>
    <t>(ii) Since loan is taken meaning bank balance has increased</t>
  </si>
  <si>
    <t>4) Business purchased goods for resale Rs. 2.5 Lakhs from Prakash and company &amp; paid it.</t>
  </si>
  <si>
    <t>(i) Since business has paid Rs 2.5 lakhs, bank balance will get reduced</t>
  </si>
  <si>
    <t>(ii) Goods purchased means inventory has increased …. In your godown stock of material</t>
  </si>
  <si>
    <t>is there… asset</t>
  </si>
  <si>
    <t>Current Assets</t>
  </si>
  <si>
    <t>Inventory</t>
  </si>
  <si>
    <t>5) Business sold goods costing Rs. 1 Lakh for 1.25 Lakhs &amp; amount is received from the customer</t>
  </si>
  <si>
    <t>(i) Inventory is reduced by Rs 1,00,000</t>
  </si>
  <si>
    <t>(ii) Bank balance increased by Rs. 1.25 Lakhs</t>
  </si>
  <si>
    <t>(iii) Business made a profit of Rs 25K…. It is booked on liability side as profits earned</t>
  </si>
  <si>
    <t>Profit</t>
  </si>
  <si>
    <t xml:space="preserve">6) Suppose on 1st July business sold goods costing Rs. 1 Lakhs for Rs 95,000 and </t>
  </si>
  <si>
    <t>received the payment  …. i.e. a loss incurred Rs 5K</t>
  </si>
  <si>
    <t>(i) Inventory will get reduced by Rs. 1 Lakh</t>
  </si>
  <si>
    <t>(ii) Bank balance increased by Rs 95000</t>
  </si>
  <si>
    <t>(iii) Loss incurred Rs. 5K thereby your existing profit on liability will get reduced by 5K</t>
  </si>
  <si>
    <t>promised to pay this amount after 45 Days.</t>
  </si>
  <si>
    <t xml:space="preserve">7) Business sold goods costing Rs. 30,000 for Rs. 32,000 to Mr. Bhai. But Bhai </t>
  </si>
  <si>
    <t>(i) Inventory will get reduced by Rs. 30K</t>
  </si>
  <si>
    <r>
      <t xml:space="preserve">(ii) No payment is received and therefore it is called as …. </t>
    </r>
    <r>
      <rPr>
        <b/>
        <sz val="11"/>
        <color theme="1"/>
        <rFont val="Calibri"/>
        <family val="2"/>
        <scheme val="minor"/>
      </rPr>
      <t>TRADE RECEIVABLES OR DEBTORS</t>
    </r>
  </si>
  <si>
    <t>(iii) Although no payment is received, still profit of Rs 2K shall be booked on Liability side</t>
  </si>
  <si>
    <t>Trade Receivables</t>
  </si>
  <si>
    <t>TRIAL BALANCE IS GIVEN TO YOU ON 31ST MARCH 2023</t>
  </si>
  <si>
    <t>*Trial Balance items show the closing balances as on</t>
  </si>
  <si>
    <t>the last day of accounting period</t>
  </si>
  <si>
    <t>* All assets show Debit balance</t>
  </si>
  <si>
    <t>*Liabilities show credit balance</t>
  </si>
  <si>
    <t>*Cpaital account is also credit account</t>
  </si>
  <si>
    <t>*Expenditure has debit balance</t>
  </si>
  <si>
    <t>*Income has credit Balance</t>
  </si>
  <si>
    <r>
      <rPr>
        <b/>
        <sz val="11"/>
        <color theme="1"/>
        <rFont val="Calibri"/>
        <family val="2"/>
        <scheme val="minor"/>
      </rPr>
      <t>Drawings</t>
    </r>
    <r>
      <rPr>
        <sz val="11"/>
        <color theme="1"/>
        <rFont val="Calibri"/>
        <family val="2"/>
        <scheme val="minor"/>
      </rPr>
      <t xml:space="preserve"> means withdrawal of money by the owner from Business for personal</t>
    </r>
  </si>
  <si>
    <t>purposes. Because of drawings, capital balance will decrease</t>
  </si>
  <si>
    <t>Patent is an intangible asset</t>
  </si>
  <si>
    <t>Stock on 1.4.2022</t>
  </si>
  <si>
    <t>Stock of inventory as on 1st April ….. Called as Opening Stock</t>
  </si>
  <si>
    <t>EITHER AS A RAW MATERIAL FOR MANUFACTURING OR FOR RESALE PURPOSE</t>
  </si>
  <si>
    <r>
      <rPr>
        <b/>
        <u/>
        <sz val="11"/>
        <color theme="1"/>
        <rFont val="Calibri"/>
        <family val="2"/>
        <scheme val="minor"/>
      </rPr>
      <t xml:space="preserve">Purchases means </t>
    </r>
    <r>
      <rPr>
        <sz val="11"/>
        <color theme="1"/>
        <rFont val="Calibri"/>
        <family val="2"/>
        <scheme val="minor"/>
      </rPr>
      <t xml:space="preserve">NOT PURCHASE OF ANY ASSET BUT IS IT PURCHASE OF GOODS </t>
    </r>
  </si>
  <si>
    <t xml:space="preserve">(WHEN WE BUY ANY ASSETS SAY LAPTOP, FURNITURE, IT IS NOT CALLED AS </t>
  </si>
  <si>
    <t>PURCHASES, BUT IT IS AN ASSET.)</t>
  </si>
  <si>
    <t>Salary is always an indirect expenditure</t>
  </si>
  <si>
    <t>Wages is always a direct expenditure</t>
  </si>
  <si>
    <t>Sundry debtors  / Receivables</t>
  </si>
  <si>
    <t>Bank balance and Cash in hand are assets</t>
  </si>
  <si>
    <t>Bad Debt - Goods were sold to the customer, but later on, he denies the payment</t>
  </si>
  <si>
    <t>we call it as Loss and term is called as Bad Debt ….. This is a Loss to us</t>
  </si>
  <si>
    <t>is due and not been paid.</t>
  </si>
  <si>
    <r>
      <rPr>
        <b/>
        <u/>
        <sz val="11"/>
        <color theme="1"/>
        <rFont val="Calibri"/>
        <family val="2"/>
        <scheme val="minor"/>
      </rPr>
      <t>Sundry creditors</t>
    </r>
    <r>
      <rPr>
        <sz val="11"/>
        <color theme="1"/>
        <rFont val="Calibri"/>
        <family val="2"/>
        <scheme val="minor"/>
      </rPr>
      <t xml:space="preserve"> means we have purchased goods or services, but payment </t>
    </r>
  </si>
  <si>
    <t>Discount  (Gain)</t>
  </si>
  <si>
    <t>Discount received is gain and therefore it is Credited</t>
  </si>
  <si>
    <t>Discount given to the customer is our loss and then its debited</t>
  </si>
  <si>
    <t>Carriage Inward is always a Direct Expenditure</t>
  </si>
  <si>
    <t>Insurance means, insurance premium paid and so it a a cost and debited</t>
  </si>
  <si>
    <t>Cash at bank  (Assest)</t>
  </si>
  <si>
    <t>Bank overdraft  (Short Term Loan)</t>
  </si>
  <si>
    <t>Illustration II</t>
  </si>
  <si>
    <t>Loan from Shyam</t>
  </si>
  <si>
    <t>Trading &amp; Profit and loss account for the year ended 31/03/2023</t>
  </si>
  <si>
    <t>Balance Sheet for as on 31st March 2023</t>
  </si>
  <si>
    <t>Capital &amp; Liab</t>
  </si>
  <si>
    <t>Less Drawings</t>
  </si>
  <si>
    <t>Non-current Assets</t>
  </si>
  <si>
    <t>Furniture &amp; Fixture</t>
  </si>
  <si>
    <t>Plant &amp; Machinery</t>
  </si>
  <si>
    <t>Patents</t>
  </si>
  <si>
    <t>To Purchases</t>
  </si>
  <si>
    <t>To Opening stock</t>
  </si>
  <si>
    <t>To salaries</t>
  </si>
  <si>
    <t>To Wages</t>
  </si>
  <si>
    <t>Debit given to any asset means asset increases. When asset goes out of business or it is disposed, credit is given</t>
  </si>
  <si>
    <t>Credit to liability means liability increases &amp; when liability is paid off, it is debited</t>
  </si>
  <si>
    <t>Capital increases, credit is given and capital is reduced, debit is given</t>
  </si>
  <si>
    <t>Expenses always debit</t>
  </si>
  <si>
    <t>Income always credit</t>
  </si>
  <si>
    <t>Sundry Receivables</t>
  </si>
  <si>
    <t>By Sales</t>
  </si>
  <si>
    <t>Cash in hand</t>
  </si>
  <si>
    <t>Land</t>
  </si>
  <si>
    <t>Non Current liabilities</t>
  </si>
  <si>
    <t>To Postage &amp; Tax</t>
  </si>
  <si>
    <t>To rent, rates, Tax</t>
  </si>
  <si>
    <t>To Bad Debt</t>
  </si>
  <si>
    <t>Current-Liabilities</t>
  </si>
  <si>
    <t>Sundry Creditors</t>
  </si>
  <si>
    <t>BY Discount received</t>
  </si>
  <si>
    <t>To carriage Inward</t>
  </si>
  <si>
    <t>To Interest on loan</t>
  </si>
  <si>
    <t>To Insurance</t>
  </si>
  <si>
    <t>To Travelling</t>
  </si>
  <si>
    <t>To Sundry expenses</t>
  </si>
  <si>
    <t>Bank overdraft</t>
  </si>
  <si>
    <t>Solution</t>
  </si>
  <si>
    <t>To Gross Profit</t>
  </si>
  <si>
    <t>BY Gross Profit</t>
  </si>
  <si>
    <t>Net Loss</t>
  </si>
  <si>
    <t>Less Net Loss</t>
  </si>
  <si>
    <t>Cap &amp; Liab</t>
  </si>
  <si>
    <t>NON Current Assets</t>
  </si>
  <si>
    <t>Computers</t>
  </si>
  <si>
    <t>Sales</t>
  </si>
  <si>
    <t>Non-Current Liab</t>
  </si>
  <si>
    <t>Loan from HDFC</t>
  </si>
  <si>
    <t>To wages</t>
  </si>
  <si>
    <t>To Audit Fees</t>
  </si>
  <si>
    <t>To Electricity</t>
  </si>
  <si>
    <t>To Rent</t>
  </si>
  <si>
    <t>To Interest</t>
  </si>
  <si>
    <t>Debtors</t>
  </si>
  <si>
    <t>Current Liabilities</t>
  </si>
  <si>
    <t>Creditors</t>
  </si>
  <si>
    <t>Cash &amp; Bank</t>
  </si>
  <si>
    <t>To stationery</t>
  </si>
  <si>
    <t>To Bad Debts</t>
  </si>
  <si>
    <t>Building</t>
  </si>
  <si>
    <t>Machinery</t>
  </si>
  <si>
    <t>By Gross Profit</t>
  </si>
  <si>
    <t>To Net Profit</t>
  </si>
  <si>
    <t>Net profit</t>
  </si>
  <si>
    <t>Lecture on 7 &amp; 8 March 2024</t>
  </si>
  <si>
    <t>LEFT!!!!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</si>
</sst>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4">
    <xf numFmtId="0" fontId="0" fillId="0" borderId="0" xfId="0"/>
    <xf numFmtId="3" fontId="2" fillId="0" borderId="1" xfId="0" applyNumberFormat="1" applyFont="1" applyBorder="1"/>
    <xf numFmtId="0" fontId="3" fillId="0" borderId="1" xfId="0" applyFont="1" applyBorder="1" applyAlignment="1">
      <alignment vertical="center"/>
    </xf>
    <xf numFmtId="0" fontId="0" fillId="0" borderId="1" xfId="0" applyBorder="1"/>
    <xf numFmtId="3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164" fontId="0" fillId="0" borderId="0" xfId="1" applyNumberFormat="1" applyFont="1" applyBorder="1"/>
    <xf numFmtId="164" fontId="0" fillId="0" borderId="10" xfId="1" applyNumberFormat="1" applyFont="1" applyBorder="1"/>
    <xf numFmtId="164" fontId="0" fillId="0" borderId="5" xfId="1" applyNumberFormat="1" applyFont="1" applyBorder="1"/>
    <xf numFmtId="164" fontId="0" fillId="0" borderId="8" xfId="1" applyNumberFormat="1" applyFont="1" applyBorder="1"/>
    <xf numFmtId="164" fontId="0" fillId="0" borderId="11" xfId="1" applyNumberFormat="1" applyFont="1" applyBorder="1"/>
    <xf numFmtId="164" fontId="0" fillId="0" borderId="7" xfId="1" applyNumberFormat="1" applyFont="1" applyBorder="1"/>
    <xf numFmtId="164" fontId="7" fillId="0" borderId="5" xfId="1" applyNumberFormat="1" applyFont="1" applyBorder="1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3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12" xfId="0" applyBorder="1"/>
    <xf numFmtId="0" fontId="0" fillId="0" borderId="13" xfId="0" applyBorder="1"/>
    <xf numFmtId="164" fontId="3" fillId="0" borderId="0" xfId="1" applyNumberFormat="1" applyFont="1"/>
    <xf numFmtId="164" fontId="3" fillId="0" borderId="9" xfId="1" applyNumberFormat="1" applyFont="1" applyBorder="1"/>
    <xf numFmtId="164" fontId="3" fillId="0" borderId="10" xfId="1" applyNumberFormat="1" applyFont="1" applyBorder="1"/>
    <xf numFmtId="0" fontId="3" fillId="0" borderId="0" xfId="0" applyFont="1"/>
    <xf numFmtId="164" fontId="3" fillId="0" borderId="1" xfId="1" applyNumberFormat="1" applyFont="1" applyBorder="1"/>
    <xf numFmtId="0" fontId="3" fillId="0" borderId="6" xfId="0" applyFont="1" applyBorder="1" applyAlignment="1">
      <alignment horizontal="left"/>
    </xf>
    <xf numFmtId="0" fontId="2" fillId="4" borderId="15" xfId="0" applyFont="1" applyFill="1" applyBorder="1"/>
    <xf numFmtId="0" fontId="2" fillId="4" borderId="16" xfId="0" applyFont="1" applyFill="1" applyBorder="1"/>
    <xf numFmtId="164" fontId="5" fillId="4" borderId="16" xfId="1" applyNumberFormat="1" applyFont="1" applyFill="1" applyBorder="1"/>
    <xf numFmtId="0" fontId="5" fillId="4" borderId="16" xfId="0" applyFont="1" applyFill="1" applyBorder="1"/>
    <xf numFmtId="0" fontId="5" fillId="4" borderId="17" xfId="0" applyFont="1" applyFill="1" applyBorder="1"/>
    <xf numFmtId="0" fontId="2" fillId="4" borderId="18" xfId="0" applyFont="1" applyFill="1" applyBorder="1"/>
    <xf numFmtId="0" fontId="2" fillId="4" borderId="0" xfId="0" applyFont="1" applyFill="1"/>
    <xf numFmtId="164" fontId="5" fillId="4" borderId="0" xfId="1" applyNumberFormat="1" applyFont="1" applyFill="1" applyBorder="1"/>
    <xf numFmtId="0" fontId="5" fillId="4" borderId="0" xfId="0" applyFont="1" applyFill="1"/>
    <xf numFmtId="0" fontId="5" fillId="4" borderId="19" xfId="0" applyFont="1" applyFill="1" applyBorder="1"/>
    <xf numFmtId="0" fontId="2" fillId="4" borderId="20" xfId="0" applyFont="1" applyFill="1" applyBorder="1"/>
    <xf numFmtId="0" fontId="2" fillId="4" borderId="21" xfId="0" applyFont="1" applyFill="1" applyBorder="1"/>
    <xf numFmtId="164" fontId="5" fillId="4" borderId="21" xfId="1" applyNumberFormat="1" applyFont="1" applyFill="1" applyBorder="1"/>
    <xf numFmtId="0" fontId="5" fillId="4" borderId="21" xfId="0" applyFont="1" applyFill="1" applyBorder="1"/>
    <xf numFmtId="0" fontId="5" fillId="4" borderId="22" xfId="0" applyFont="1" applyFill="1" applyBorder="1"/>
    <xf numFmtId="0" fontId="2" fillId="4" borderId="23" xfId="0" applyFont="1" applyFill="1" applyBorder="1"/>
    <xf numFmtId="0" fontId="2" fillId="4" borderId="6" xfId="0" applyFont="1" applyFill="1" applyBorder="1"/>
    <xf numFmtId="0" fontId="2" fillId="4" borderId="24" xfId="0" applyFont="1" applyFill="1" applyBorder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6" xfId="0" applyFont="1" applyBorder="1" applyAlignment="1">
      <alignment horizontal="left"/>
    </xf>
    <xf numFmtId="0" fontId="4" fillId="0" borderId="0" xfId="0" applyFont="1"/>
    <xf numFmtId="164" fontId="5" fillId="4" borderId="10" xfId="1" applyNumberFormat="1" applyFont="1" applyFill="1" applyBorder="1"/>
    <xf numFmtId="164" fontId="3" fillId="5" borderId="10" xfId="1" applyNumberFormat="1" applyFont="1" applyFill="1" applyBorder="1"/>
    <xf numFmtId="164" fontId="3" fillId="2" borderId="11" xfId="1" applyNumberFormat="1" applyFont="1" applyFill="1" applyBorder="1"/>
    <xf numFmtId="164" fontId="3" fillId="6" borderId="10" xfId="1" applyNumberFormat="1" applyFont="1" applyFill="1" applyBorder="1"/>
    <xf numFmtId="164" fontId="5" fillId="2" borderId="11" xfId="1" applyNumberFormat="1" applyFont="1" applyFill="1" applyBorder="1"/>
    <xf numFmtId="0" fontId="6" fillId="0" borderId="0" xfId="0" applyFont="1"/>
    <xf numFmtId="0" fontId="0" fillId="0" borderId="25" xfId="0" applyBorder="1"/>
    <xf numFmtId="164" fontId="3" fillId="0" borderId="25" xfId="1" applyNumberFormat="1" applyFont="1" applyBorder="1"/>
    <xf numFmtId="0" fontId="3" fillId="0" borderId="25" xfId="0" applyFont="1" applyBorder="1"/>
    <xf numFmtId="164" fontId="3" fillId="0" borderId="10" xfId="1" applyNumberFormat="1" applyFont="1" applyFill="1" applyBorder="1"/>
    <xf numFmtId="164" fontId="5" fillId="0" borderId="10" xfId="1" applyNumberFormat="1" applyFont="1" applyFill="1" applyBorder="1"/>
    <xf numFmtId="164" fontId="3" fillId="0" borderId="11" xfId="1" applyNumberFormat="1" applyFont="1" applyFill="1" applyBorder="1"/>
    <xf numFmtId="164" fontId="3" fillId="0" borderId="26" xfId="1" applyNumberFormat="1" applyFont="1" applyFill="1" applyBorder="1"/>
    <xf numFmtId="164" fontId="5" fillId="0" borderId="27" xfId="1" applyNumberFormat="1" applyFont="1" applyBorder="1"/>
    <xf numFmtId="164" fontId="5" fillId="2" borderId="26" xfId="1" applyNumberFormat="1" applyFont="1" applyFill="1" applyBorder="1"/>
    <xf numFmtId="0" fontId="3" fillId="2" borderId="0" xfId="0" applyFont="1" applyFill="1"/>
    <xf numFmtId="164" fontId="3" fillId="3" borderId="10" xfId="1" applyNumberFormat="1" applyFont="1" applyFill="1" applyBorder="1"/>
    <xf numFmtId="164" fontId="3" fillId="2" borderId="10" xfId="1" applyNumberFormat="1" applyFont="1" applyFill="1" applyBorder="1"/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6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8" fillId="0" borderId="5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64" fontId="0" fillId="0" borderId="5" xfId="1" applyNumberFormat="1" applyFont="1" applyBorder="1" applyAlignment="1">
      <alignment horizontal="left"/>
    </xf>
    <xf numFmtId="164" fontId="0" fillId="0" borderId="6" xfId="1" applyNumberFormat="1" applyFont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73</xdr:row>
          <xdr:rowOff>0</xdr:rowOff>
        </xdr:from>
        <xdr:to>
          <xdr:col>3</xdr:col>
          <xdr:colOff>457200</xdr:colOff>
          <xdr:row>93</xdr:row>
          <xdr:rowOff>68580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68791</xdr:colOff>
      <xdr:row>13</xdr:row>
      <xdr:rowOff>100541</xdr:rowOff>
    </xdr:from>
    <xdr:to>
      <xdr:col>11</xdr:col>
      <xdr:colOff>232833</xdr:colOff>
      <xdr:row>16</xdr:row>
      <xdr:rowOff>84666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106458" y="2137833"/>
          <a:ext cx="1270000" cy="53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</xdr:colOff>
      <xdr:row>11</xdr:row>
      <xdr:rowOff>127000</xdr:rowOff>
    </xdr:from>
    <xdr:to>
      <xdr:col>15</xdr:col>
      <xdr:colOff>100541</xdr:colOff>
      <xdr:row>18</xdr:row>
      <xdr:rowOff>148167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6910917" y="1793875"/>
          <a:ext cx="1402291" cy="131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Excel_97-2003_Worksheet.xls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20"/>
  <sheetViews>
    <sheetView tabSelected="1" topLeftCell="A28" zoomScale="120" zoomScaleNormal="120" workbookViewId="0">
      <selection activeCell="S39" sqref="S39"/>
    </sheetView>
  </sheetViews>
  <sheetFormatPr defaultColWidth="8.77734375" defaultRowHeight="14.4" x14ac:dyDescent="0.3"/>
  <cols>
    <col min="1" max="1" width="2.77734375" customWidth="1"/>
    <col min="2" max="2" width="26.21875" customWidth="1"/>
    <col min="3" max="3" width="1.88671875" customWidth="1"/>
    <col min="4" max="4" width="7.88671875" customWidth="1"/>
    <col min="5" max="5" width="7.5546875" customWidth="1"/>
    <col min="6" max="6" width="1.5546875" style="20" customWidth="1"/>
    <col min="8" max="8" width="6.88671875" customWidth="1"/>
    <col min="9" max="9" width="9" style="28" bestFit="1" customWidth="1"/>
    <col min="11" max="11" width="7.109375" customWidth="1"/>
    <col min="12" max="12" width="10.21875" style="28" customWidth="1"/>
    <col min="13" max="13" width="1.88671875" customWidth="1"/>
    <col min="14" max="14" width="8.77734375" style="31"/>
    <col min="15" max="15" width="8.77734375" customWidth="1"/>
    <col min="16" max="16" width="8.88671875" style="28" customWidth="1"/>
    <col min="17" max="18" width="8.77734375" style="31"/>
    <col min="19" max="19" width="9" style="28" bestFit="1" customWidth="1"/>
  </cols>
  <sheetData>
    <row r="1" spans="2:19" x14ac:dyDescent="0.3">
      <c r="D1" s="80" t="s">
        <v>168</v>
      </c>
      <c r="E1" s="80"/>
      <c r="F1" s="80"/>
      <c r="G1" s="80"/>
      <c r="H1" s="80"/>
    </row>
    <row r="4" spans="2:19" x14ac:dyDescent="0.3">
      <c r="B4" s="106" t="s">
        <v>73</v>
      </c>
      <c r="C4" s="106"/>
      <c r="D4" s="106"/>
      <c r="E4" s="106"/>
      <c r="J4" s="78" t="s">
        <v>141</v>
      </c>
      <c r="K4" s="78"/>
      <c r="L4" s="78"/>
      <c r="M4" s="78"/>
      <c r="N4" s="78"/>
    </row>
    <row r="5" spans="2:19" x14ac:dyDescent="0.3">
      <c r="B5" t="s">
        <v>22</v>
      </c>
      <c r="H5" t="s">
        <v>74</v>
      </c>
    </row>
    <row r="6" spans="2:19" x14ac:dyDescent="0.3">
      <c r="B6" t="s">
        <v>23</v>
      </c>
      <c r="H6" t="s">
        <v>75</v>
      </c>
    </row>
    <row r="7" spans="2:19" x14ac:dyDescent="0.3">
      <c r="B7" t="s">
        <v>24</v>
      </c>
      <c r="G7" s="94" t="s">
        <v>107</v>
      </c>
      <c r="H7" s="94"/>
      <c r="I7" s="94"/>
      <c r="J7" s="94"/>
      <c r="K7" s="94"/>
      <c r="L7" s="94"/>
      <c r="N7" s="95" t="s">
        <v>108</v>
      </c>
      <c r="O7" s="96"/>
      <c r="P7" s="96"/>
      <c r="Q7" s="96"/>
      <c r="R7" s="96"/>
      <c r="S7" s="97"/>
    </row>
    <row r="8" spans="2:19" x14ac:dyDescent="0.3">
      <c r="D8" s="22" t="s">
        <v>20</v>
      </c>
      <c r="E8" s="22" t="s">
        <v>21</v>
      </c>
      <c r="G8" s="26" t="s">
        <v>20</v>
      </c>
      <c r="H8" s="27"/>
      <c r="I8" s="32"/>
      <c r="J8" s="27"/>
      <c r="K8" s="27"/>
      <c r="L8" s="32" t="s">
        <v>21</v>
      </c>
      <c r="N8" s="98" t="s">
        <v>109</v>
      </c>
      <c r="O8" s="99"/>
      <c r="P8" s="29"/>
      <c r="Q8" s="100" t="s">
        <v>33</v>
      </c>
      <c r="R8" s="101"/>
      <c r="S8" s="29"/>
    </row>
    <row r="9" spans="2:19" x14ac:dyDescent="0.3">
      <c r="B9" s="2" t="s">
        <v>0</v>
      </c>
      <c r="C9" s="3"/>
      <c r="D9" s="3"/>
      <c r="E9" s="4">
        <v>160000</v>
      </c>
      <c r="G9" s="102" t="s">
        <v>116</v>
      </c>
      <c r="H9" s="103"/>
      <c r="I9" s="30">
        <v>40000</v>
      </c>
      <c r="J9" s="104" t="s">
        <v>125</v>
      </c>
      <c r="K9" s="103"/>
      <c r="L9" s="30">
        <v>264000</v>
      </c>
      <c r="N9" s="92" t="s">
        <v>36</v>
      </c>
      <c r="O9" s="93"/>
      <c r="P9" s="30">
        <v>160000</v>
      </c>
      <c r="Q9" s="105" t="s">
        <v>111</v>
      </c>
      <c r="R9" s="82"/>
      <c r="S9" s="30"/>
    </row>
    <row r="10" spans="2:19" x14ac:dyDescent="0.3">
      <c r="B10" s="2" t="s">
        <v>1</v>
      </c>
      <c r="C10" s="3"/>
      <c r="D10" s="4">
        <v>24000</v>
      </c>
      <c r="E10" s="3"/>
      <c r="G10" s="92" t="s">
        <v>115</v>
      </c>
      <c r="H10" s="93"/>
      <c r="I10" s="30">
        <v>170000</v>
      </c>
      <c r="L10" s="30"/>
      <c r="N10" s="31" t="s">
        <v>110</v>
      </c>
      <c r="P10" s="30">
        <v>-24000</v>
      </c>
      <c r="Q10" s="31" t="s">
        <v>112</v>
      </c>
      <c r="S10" s="30">
        <v>8000</v>
      </c>
    </row>
    <row r="11" spans="2:19" x14ac:dyDescent="0.3">
      <c r="B11" s="2" t="s">
        <v>2</v>
      </c>
      <c r="C11" s="3"/>
      <c r="D11" s="4">
        <v>8000</v>
      </c>
      <c r="E11" s="3"/>
      <c r="G11" t="s">
        <v>118</v>
      </c>
      <c r="I11" s="30">
        <v>30000</v>
      </c>
      <c r="L11" s="30"/>
      <c r="P11" s="30">
        <f>SUM(P9:P10)</f>
        <v>136000</v>
      </c>
      <c r="Q11" s="83" t="s">
        <v>113</v>
      </c>
      <c r="R11" s="75"/>
      <c r="S11" s="30">
        <v>60000</v>
      </c>
    </row>
    <row r="12" spans="2:19" x14ac:dyDescent="0.3">
      <c r="B12" s="2" t="s">
        <v>3</v>
      </c>
      <c r="C12" s="3"/>
      <c r="D12" s="4">
        <v>60000</v>
      </c>
      <c r="E12" s="3"/>
      <c r="G12" s="31" t="s">
        <v>135</v>
      </c>
      <c r="I12" s="30">
        <v>400</v>
      </c>
      <c r="L12" s="30"/>
      <c r="N12" s="86" t="s">
        <v>145</v>
      </c>
      <c r="O12" s="87"/>
      <c r="P12" s="72">
        <f>-L20</f>
        <v>-4500</v>
      </c>
      <c r="Q12" s="83" t="s">
        <v>114</v>
      </c>
      <c r="R12" s="75"/>
      <c r="S12" s="30">
        <v>40000</v>
      </c>
    </row>
    <row r="13" spans="2:19" x14ac:dyDescent="0.3">
      <c r="B13" s="2" t="s">
        <v>25</v>
      </c>
      <c r="C13" s="3"/>
      <c r="D13" s="4">
        <v>40000</v>
      </c>
      <c r="E13" s="3"/>
      <c r="I13" s="30"/>
      <c r="L13" s="30"/>
      <c r="P13" s="30">
        <f>SUM(P11:P12)</f>
        <v>131500</v>
      </c>
      <c r="Q13" s="74" t="s">
        <v>127</v>
      </c>
      <c r="R13" s="75"/>
      <c r="S13" s="30">
        <v>28350</v>
      </c>
    </row>
    <row r="14" spans="2:19" x14ac:dyDescent="0.3">
      <c r="B14" s="2" t="s">
        <v>84</v>
      </c>
      <c r="C14" s="3"/>
      <c r="D14" s="4">
        <v>40000</v>
      </c>
      <c r="E14" s="3"/>
      <c r="G14" s="78" t="s">
        <v>142</v>
      </c>
      <c r="H14" s="79"/>
      <c r="I14" s="57">
        <f>I15-I9-I10-I11-I12</f>
        <v>23600</v>
      </c>
      <c r="L14" s="30"/>
      <c r="P14" s="30"/>
      <c r="S14" s="30"/>
    </row>
    <row r="15" spans="2:19" x14ac:dyDescent="0.3">
      <c r="B15" s="2" t="s">
        <v>4</v>
      </c>
      <c r="C15" s="3"/>
      <c r="D15" s="4">
        <v>170000</v>
      </c>
      <c r="E15" s="3"/>
      <c r="I15" s="56">
        <f>L15</f>
        <v>264000</v>
      </c>
      <c r="L15" s="56">
        <f>SUM(L9:L14)</f>
        <v>264000</v>
      </c>
      <c r="N15" s="86" t="s">
        <v>128</v>
      </c>
      <c r="O15" s="87"/>
      <c r="P15" s="30"/>
      <c r="S15" s="30"/>
    </row>
    <row r="16" spans="2:19" x14ac:dyDescent="0.3">
      <c r="B16" s="2" t="s">
        <v>5</v>
      </c>
      <c r="C16" s="3"/>
      <c r="D16" s="4">
        <v>14800</v>
      </c>
      <c r="E16" s="3"/>
      <c r="I16" s="30"/>
      <c r="L16" s="30"/>
      <c r="N16" s="31" t="s">
        <v>106</v>
      </c>
      <c r="P16" s="30">
        <v>20000</v>
      </c>
      <c r="S16" s="30"/>
    </row>
    <row r="17" spans="2:19" x14ac:dyDescent="0.3">
      <c r="B17" s="2" t="s">
        <v>6</v>
      </c>
      <c r="C17" s="3"/>
      <c r="D17" s="4">
        <v>30000</v>
      </c>
      <c r="E17" s="3"/>
      <c r="G17" s="74" t="s">
        <v>117</v>
      </c>
      <c r="H17" s="75"/>
      <c r="I17" s="30">
        <v>14800</v>
      </c>
      <c r="J17" s="88" t="s">
        <v>143</v>
      </c>
      <c r="K17" s="89"/>
      <c r="L17" s="30">
        <f>I14</f>
        <v>23600</v>
      </c>
      <c r="P17" s="30"/>
      <c r="Q17" s="90" t="s">
        <v>55</v>
      </c>
      <c r="R17" s="91"/>
      <c r="S17" s="30"/>
    </row>
    <row r="18" spans="2:19" x14ac:dyDescent="0.3">
      <c r="B18" s="2" t="s">
        <v>92</v>
      </c>
      <c r="C18" s="3"/>
      <c r="D18" s="4">
        <v>20400</v>
      </c>
      <c r="E18" s="3"/>
      <c r="G18" s="74" t="s">
        <v>129</v>
      </c>
      <c r="H18" s="75"/>
      <c r="I18" s="30">
        <v>3000</v>
      </c>
      <c r="J18" s="55" t="s">
        <v>134</v>
      </c>
      <c r="L18" s="30">
        <v>1200</v>
      </c>
      <c r="P18" s="30"/>
      <c r="Q18" s="83" t="s">
        <v>124</v>
      </c>
      <c r="R18" s="75"/>
      <c r="S18" s="30">
        <v>20400</v>
      </c>
    </row>
    <row r="19" spans="2:19" x14ac:dyDescent="0.3">
      <c r="B19" s="2" t="s">
        <v>7</v>
      </c>
      <c r="C19" s="3"/>
      <c r="D19" s="3"/>
      <c r="E19" s="4">
        <v>264000</v>
      </c>
      <c r="G19" s="74" t="s">
        <v>130</v>
      </c>
      <c r="H19" s="75"/>
      <c r="I19" s="30">
        <v>7200</v>
      </c>
      <c r="L19" s="30"/>
      <c r="N19" s="53" t="s">
        <v>132</v>
      </c>
      <c r="O19" s="54"/>
      <c r="P19" s="30"/>
      <c r="Q19" s="83" t="s">
        <v>126</v>
      </c>
      <c r="R19" s="75"/>
      <c r="S19" s="30">
        <v>13250</v>
      </c>
    </row>
    <row r="20" spans="2:19" x14ac:dyDescent="0.3">
      <c r="B20" s="2" t="s">
        <v>8</v>
      </c>
      <c r="C20" s="3"/>
      <c r="D20" s="4">
        <v>13250</v>
      </c>
      <c r="E20" s="3"/>
      <c r="G20" s="74" t="s">
        <v>131</v>
      </c>
      <c r="H20" s="75"/>
      <c r="I20" s="30">
        <v>800</v>
      </c>
      <c r="J20" s="84" t="s">
        <v>144</v>
      </c>
      <c r="K20" s="85"/>
      <c r="L20" s="59">
        <f>L28-L17-L18</f>
        <v>4500</v>
      </c>
      <c r="N20" s="31" t="s">
        <v>133</v>
      </c>
      <c r="P20" s="30">
        <v>24000</v>
      </c>
      <c r="Q20" s="31" t="s">
        <v>37</v>
      </c>
      <c r="S20" s="30">
        <v>20500</v>
      </c>
    </row>
    <row r="21" spans="2:19" x14ac:dyDescent="0.3">
      <c r="B21" s="2" t="s">
        <v>9</v>
      </c>
      <c r="C21" s="3"/>
      <c r="D21" s="4">
        <v>28350</v>
      </c>
      <c r="E21" s="3"/>
      <c r="G21" s="74" t="s">
        <v>136</v>
      </c>
      <c r="H21" s="75"/>
      <c r="I21" s="30">
        <v>300</v>
      </c>
      <c r="L21" s="30"/>
      <c r="N21" s="52" t="s">
        <v>140</v>
      </c>
      <c r="O21" s="33"/>
      <c r="P21" s="30">
        <v>15000</v>
      </c>
      <c r="S21" s="30"/>
    </row>
    <row r="22" spans="2:19" x14ac:dyDescent="0.3">
      <c r="B22" s="5" t="s">
        <v>106</v>
      </c>
      <c r="C22" s="3"/>
      <c r="D22" s="3"/>
      <c r="E22" s="4">
        <v>20000</v>
      </c>
      <c r="G22" s="31" t="s">
        <v>137</v>
      </c>
      <c r="H22" s="31"/>
      <c r="I22" s="30">
        <v>1600</v>
      </c>
      <c r="L22" s="30"/>
      <c r="P22" s="30"/>
      <c r="S22" s="30"/>
    </row>
    <row r="23" spans="2:19" x14ac:dyDescent="0.3">
      <c r="B23" s="2" t="s">
        <v>10</v>
      </c>
      <c r="C23" s="3"/>
      <c r="D23" s="4">
        <v>3000</v>
      </c>
      <c r="E23" s="3"/>
      <c r="G23" s="31" t="s">
        <v>138</v>
      </c>
      <c r="H23" s="31"/>
      <c r="I23" s="30">
        <v>1000</v>
      </c>
      <c r="L23" s="30"/>
      <c r="P23" s="30"/>
      <c r="S23" s="30"/>
    </row>
    <row r="24" spans="2:19" x14ac:dyDescent="0.3">
      <c r="B24" s="2" t="s">
        <v>11</v>
      </c>
      <c r="C24" s="3"/>
      <c r="D24" s="4">
        <v>7200</v>
      </c>
      <c r="E24" s="3"/>
      <c r="G24" s="31" t="s">
        <v>139</v>
      </c>
      <c r="I24" s="30">
        <v>600</v>
      </c>
      <c r="L24" s="30"/>
      <c r="P24" s="30"/>
      <c r="S24" s="30"/>
    </row>
    <row r="25" spans="2:19" x14ac:dyDescent="0.3">
      <c r="B25" s="2" t="s">
        <v>12</v>
      </c>
      <c r="C25" s="3"/>
      <c r="D25" s="2">
        <v>800</v>
      </c>
      <c r="E25" s="3"/>
      <c r="I25" s="30"/>
      <c r="L25" s="30"/>
      <c r="P25" s="30"/>
      <c r="S25" s="30"/>
    </row>
    <row r="26" spans="2:19" x14ac:dyDescent="0.3">
      <c r="B26" s="2" t="s">
        <v>13</v>
      </c>
      <c r="C26" s="3"/>
      <c r="D26" s="3"/>
      <c r="E26" s="4">
        <v>24000</v>
      </c>
      <c r="I26" s="30"/>
      <c r="L26" s="30"/>
      <c r="P26" s="30"/>
      <c r="S26" s="30"/>
    </row>
    <row r="27" spans="2:19" x14ac:dyDescent="0.3">
      <c r="B27" s="25" t="s">
        <v>98</v>
      </c>
      <c r="C27" s="3"/>
      <c r="D27" s="3"/>
      <c r="E27" s="24">
        <v>1200</v>
      </c>
      <c r="I27" s="30"/>
      <c r="L27" s="30"/>
      <c r="P27" s="30"/>
      <c r="S27" s="30"/>
    </row>
    <row r="28" spans="2:19" x14ac:dyDescent="0.3">
      <c r="B28" s="2" t="s">
        <v>14</v>
      </c>
      <c r="C28" s="3"/>
      <c r="D28" s="2">
        <v>400</v>
      </c>
      <c r="E28" s="3"/>
      <c r="I28" s="58">
        <f>SUM(I17:I27)</f>
        <v>29300</v>
      </c>
      <c r="L28" s="58">
        <f>I28</f>
        <v>29300</v>
      </c>
      <c r="P28" s="60">
        <f>SUM(P13:P27)</f>
        <v>190500</v>
      </c>
      <c r="S28" s="60">
        <f>SUM(S9:S27)</f>
        <v>190500</v>
      </c>
    </row>
    <row r="29" spans="2:19" x14ac:dyDescent="0.3">
      <c r="B29" s="2" t="s">
        <v>15</v>
      </c>
      <c r="C29" s="3"/>
      <c r="D29" s="2">
        <v>300</v>
      </c>
      <c r="E29" s="3"/>
    </row>
    <row r="30" spans="2:19" x14ac:dyDescent="0.3">
      <c r="B30" s="2" t="s">
        <v>16</v>
      </c>
      <c r="C30" s="3"/>
      <c r="D30" s="4">
        <v>1600</v>
      </c>
      <c r="E30" s="3"/>
    </row>
    <row r="31" spans="2:19" x14ac:dyDescent="0.3">
      <c r="B31" s="2" t="s">
        <v>17</v>
      </c>
      <c r="C31" s="3"/>
      <c r="D31" s="4">
        <v>1000</v>
      </c>
      <c r="E31" s="3"/>
    </row>
    <row r="32" spans="2:19" x14ac:dyDescent="0.3">
      <c r="B32" s="2" t="s">
        <v>18</v>
      </c>
      <c r="C32" s="3"/>
      <c r="D32" s="2">
        <v>600</v>
      </c>
      <c r="E32" s="3"/>
    </row>
    <row r="33" spans="2:19" x14ac:dyDescent="0.3">
      <c r="B33" s="2" t="s">
        <v>103</v>
      </c>
      <c r="C33" s="3"/>
      <c r="D33" s="4">
        <v>20500</v>
      </c>
      <c r="E33" s="3"/>
    </row>
    <row r="34" spans="2:19" x14ac:dyDescent="0.3">
      <c r="B34" s="2" t="s">
        <v>104</v>
      </c>
      <c r="C34" s="3"/>
      <c r="D34" s="3"/>
      <c r="E34" s="4">
        <v>15000</v>
      </c>
    </row>
    <row r="35" spans="2:19" x14ac:dyDescent="0.3">
      <c r="B35" s="6" t="s">
        <v>19</v>
      </c>
      <c r="C35" s="3"/>
      <c r="D35" s="1">
        <f>SUM(D10:D34)</f>
        <v>484200</v>
      </c>
      <c r="E35" s="7">
        <f>SUM(E9:E34)</f>
        <v>484200</v>
      </c>
    </row>
    <row r="36" spans="2:19" ht="15" thickBot="1" x14ac:dyDescent="0.35">
      <c r="F36"/>
    </row>
    <row r="37" spans="2:19" x14ac:dyDescent="0.3">
      <c r="B37" s="34" t="s">
        <v>76</v>
      </c>
      <c r="C37" s="35"/>
      <c r="D37" s="49"/>
      <c r="E37" s="35" t="s">
        <v>119</v>
      </c>
      <c r="F37" s="35"/>
      <c r="G37" s="35"/>
      <c r="H37" s="35"/>
      <c r="I37" s="36"/>
      <c r="J37" s="35"/>
      <c r="K37" s="35"/>
      <c r="L37" s="36"/>
      <c r="M37" s="35"/>
      <c r="N37" s="37"/>
      <c r="O37" s="35"/>
      <c r="P37" s="36"/>
      <c r="Q37" s="38"/>
    </row>
    <row r="38" spans="2:19" x14ac:dyDescent="0.3">
      <c r="B38" s="39" t="s">
        <v>77</v>
      </c>
      <c r="C38" s="40"/>
      <c r="D38" s="50"/>
      <c r="E38" s="40" t="s">
        <v>120</v>
      </c>
      <c r="F38" s="40"/>
      <c r="G38" s="40"/>
      <c r="H38" s="40"/>
      <c r="I38" s="41"/>
      <c r="J38" s="40"/>
      <c r="K38" s="40"/>
      <c r="L38" s="41"/>
      <c r="M38" s="40"/>
      <c r="N38" s="42"/>
      <c r="O38" s="40"/>
      <c r="P38" s="41"/>
      <c r="Q38" s="43"/>
    </row>
    <row r="39" spans="2:19" x14ac:dyDescent="0.3">
      <c r="B39" s="39" t="s">
        <v>78</v>
      </c>
      <c r="C39" s="40"/>
      <c r="D39" s="50"/>
      <c r="E39" s="40" t="s">
        <v>121</v>
      </c>
      <c r="F39" s="40"/>
      <c r="G39" s="40"/>
      <c r="H39" s="40"/>
      <c r="I39" s="41"/>
      <c r="J39" s="40"/>
      <c r="K39" s="40"/>
      <c r="L39" s="41"/>
      <c r="M39" s="40"/>
      <c r="N39" s="42"/>
      <c r="O39" s="40"/>
      <c r="P39" s="41"/>
      <c r="Q39" s="43"/>
      <c r="S39" s="28" t="s">
        <v>169</v>
      </c>
    </row>
    <row r="40" spans="2:19" x14ac:dyDescent="0.3">
      <c r="B40" s="39" t="s">
        <v>79</v>
      </c>
      <c r="C40" s="40"/>
      <c r="D40" s="50"/>
      <c r="E40" s="40" t="s">
        <v>122</v>
      </c>
      <c r="F40" s="40"/>
      <c r="G40" s="40"/>
      <c r="H40" s="40"/>
      <c r="I40" s="41"/>
      <c r="J40" s="40"/>
      <c r="K40" s="40"/>
      <c r="L40" s="41"/>
      <c r="M40" s="40"/>
      <c r="N40" s="42"/>
      <c r="O40" s="40"/>
      <c r="P40" s="41"/>
      <c r="Q40" s="43"/>
    </row>
    <row r="41" spans="2:19" x14ac:dyDescent="0.3">
      <c r="B41" s="39" t="s">
        <v>80</v>
      </c>
      <c r="C41" s="40"/>
      <c r="D41" s="50"/>
      <c r="E41" s="40" t="s">
        <v>123</v>
      </c>
      <c r="F41" s="40"/>
      <c r="G41" s="40"/>
      <c r="H41" s="40"/>
      <c r="I41" s="41"/>
      <c r="J41" s="40"/>
      <c r="K41" s="40"/>
      <c r="L41" s="41"/>
      <c r="M41" s="40"/>
      <c r="N41" s="42"/>
      <c r="O41" s="40"/>
      <c r="P41" s="41"/>
      <c r="Q41" s="43"/>
    </row>
    <row r="42" spans="2:19" ht="15" thickBot="1" x14ac:dyDescent="0.35">
      <c r="B42" s="44"/>
      <c r="C42" s="45"/>
      <c r="D42" s="51"/>
      <c r="E42" s="45"/>
      <c r="F42" s="45"/>
      <c r="G42" s="45"/>
      <c r="H42" s="45"/>
      <c r="I42" s="46"/>
      <c r="J42" s="45"/>
      <c r="K42" s="45"/>
      <c r="L42" s="46"/>
      <c r="M42" s="45"/>
      <c r="N42" s="47"/>
      <c r="O42" s="45"/>
      <c r="P42" s="46"/>
      <c r="Q42" s="48"/>
    </row>
    <row r="43" spans="2:19" x14ac:dyDescent="0.3">
      <c r="F43"/>
    </row>
    <row r="44" spans="2:19" x14ac:dyDescent="0.3">
      <c r="B44" t="s">
        <v>81</v>
      </c>
      <c r="F44"/>
    </row>
    <row r="45" spans="2:19" x14ac:dyDescent="0.3">
      <c r="B45" t="s">
        <v>82</v>
      </c>
      <c r="F45"/>
    </row>
    <row r="46" spans="2:19" x14ac:dyDescent="0.3">
      <c r="F46"/>
    </row>
    <row r="47" spans="2:19" x14ac:dyDescent="0.3">
      <c r="F47"/>
    </row>
    <row r="48" spans="2:19" x14ac:dyDescent="0.3">
      <c r="B48" t="s">
        <v>83</v>
      </c>
      <c r="F48"/>
    </row>
    <row r="49" spans="2:8" x14ac:dyDescent="0.3">
      <c r="B49" t="s">
        <v>85</v>
      </c>
      <c r="F49"/>
    </row>
    <row r="50" spans="2:8" x14ac:dyDescent="0.3">
      <c r="B50" t="s">
        <v>87</v>
      </c>
      <c r="F50"/>
    </row>
    <row r="51" spans="2:8" x14ac:dyDescent="0.3">
      <c r="B51" t="s">
        <v>86</v>
      </c>
      <c r="F51"/>
    </row>
    <row r="52" spans="2:8" x14ac:dyDescent="0.3">
      <c r="B52" s="23" t="s">
        <v>88</v>
      </c>
      <c r="C52" s="23"/>
      <c r="D52" s="23"/>
      <c r="E52" s="23"/>
      <c r="F52" s="23"/>
      <c r="G52" s="23"/>
      <c r="H52" s="23"/>
    </row>
    <row r="53" spans="2:8" x14ac:dyDescent="0.3">
      <c r="B53" s="23" t="s">
        <v>89</v>
      </c>
      <c r="C53" s="23"/>
      <c r="D53" s="23"/>
      <c r="E53" s="23"/>
      <c r="F53" s="23"/>
      <c r="G53" s="23"/>
      <c r="H53" s="23"/>
    </row>
    <row r="54" spans="2:8" x14ac:dyDescent="0.3">
      <c r="F54"/>
    </row>
    <row r="55" spans="2:8" x14ac:dyDescent="0.3">
      <c r="B55" t="s">
        <v>90</v>
      </c>
      <c r="F55"/>
    </row>
    <row r="56" spans="2:8" x14ac:dyDescent="0.3">
      <c r="B56" t="s">
        <v>91</v>
      </c>
      <c r="F56"/>
    </row>
    <row r="57" spans="2:8" x14ac:dyDescent="0.3">
      <c r="F57"/>
    </row>
    <row r="58" spans="2:8" x14ac:dyDescent="0.3">
      <c r="B58" t="s">
        <v>93</v>
      </c>
      <c r="F58"/>
    </row>
    <row r="59" spans="2:8" x14ac:dyDescent="0.3">
      <c r="F59"/>
    </row>
    <row r="60" spans="2:8" x14ac:dyDescent="0.3">
      <c r="B60" s="23" t="s">
        <v>94</v>
      </c>
      <c r="F60"/>
    </row>
    <row r="61" spans="2:8" x14ac:dyDescent="0.3">
      <c r="B61" t="s">
        <v>95</v>
      </c>
      <c r="F61"/>
    </row>
    <row r="62" spans="2:8" x14ac:dyDescent="0.3">
      <c r="F62"/>
    </row>
    <row r="63" spans="2:8" x14ac:dyDescent="0.3">
      <c r="B63" t="s">
        <v>97</v>
      </c>
      <c r="F63"/>
    </row>
    <row r="64" spans="2:8" x14ac:dyDescent="0.3">
      <c r="B64" t="s">
        <v>96</v>
      </c>
      <c r="F64"/>
    </row>
    <row r="65" spans="2:19" x14ac:dyDescent="0.3">
      <c r="B65" t="s">
        <v>99</v>
      </c>
      <c r="F65"/>
    </row>
    <row r="66" spans="2:19" x14ac:dyDescent="0.3">
      <c r="B66" t="s">
        <v>100</v>
      </c>
      <c r="F66"/>
    </row>
    <row r="67" spans="2:19" x14ac:dyDescent="0.3">
      <c r="F67"/>
    </row>
    <row r="68" spans="2:19" x14ac:dyDescent="0.3">
      <c r="B68" s="23" t="s">
        <v>101</v>
      </c>
      <c r="F68"/>
    </row>
    <row r="69" spans="2:19" x14ac:dyDescent="0.3">
      <c r="F69"/>
    </row>
    <row r="70" spans="2:19" x14ac:dyDescent="0.3">
      <c r="B70" s="8" t="s">
        <v>102</v>
      </c>
      <c r="F70"/>
    </row>
    <row r="71" spans="2:19" s="62" customFormat="1" ht="15" thickBot="1" x14ac:dyDescent="0.35">
      <c r="I71" s="63"/>
      <c r="L71" s="63"/>
      <c r="N71" s="64"/>
      <c r="P71" s="63"/>
      <c r="Q71" s="64"/>
      <c r="R71" s="64"/>
      <c r="S71" s="63"/>
    </row>
    <row r="72" spans="2:19" ht="15" thickTop="1" x14ac:dyDescent="0.3">
      <c r="B72" s="61" t="s">
        <v>105</v>
      </c>
      <c r="F72"/>
    </row>
    <row r="73" spans="2:19" x14ac:dyDescent="0.3">
      <c r="F73"/>
    </row>
    <row r="74" spans="2:19" x14ac:dyDescent="0.3">
      <c r="F74"/>
      <c r="G74" s="94" t="s">
        <v>107</v>
      </c>
      <c r="H74" s="94"/>
      <c r="I74" s="94"/>
      <c r="J74" s="94"/>
      <c r="K74" s="94"/>
      <c r="L74" s="94"/>
      <c r="N74" s="95" t="s">
        <v>108</v>
      </c>
      <c r="O74" s="96"/>
      <c r="P74" s="96"/>
      <c r="Q74" s="96"/>
      <c r="R74" s="96"/>
      <c r="S74" s="97"/>
    </row>
    <row r="75" spans="2:19" x14ac:dyDescent="0.3">
      <c r="F75"/>
      <c r="G75" s="26" t="s">
        <v>20</v>
      </c>
      <c r="H75" s="27"/>
      <c r="I75" s="32"/>
      <c r="J75" s="27"/>
      <c r="K75" s="27"/>
      <c r="L75" s="32" t="s">
        <v>21</v>
      </c>
      <c r="N75" s="98" t="s">
        <v>146</v>
      </c>
      <c r="O75" s="99"/>
      <c r="P75" s="29"/>
      <c r="Q75" s="100"/>
      <c r="R75" s="101"/>
      <c r="S75" s="29"/>
    </row>
    <row r="76" spans="2:19" x14ac:dyDescent="0.3">
      <c r="F76"/>
      <c r="G76" s="102" t="s">
        <v>116</v>
      </c>
      <c r="H76" s="103"/>
      <c r="I76" s="65">
        <v>16000</v>
      </c>
      <c r="J76" s="104" t="s">
        <v>149</v>
      </c>
      <c r="K76" s="103"/>
      <c r="L76" s="65">
        <v>1120000</v>
      </c>
      <c r="N76" s="92" t="s">
        <v>36</v>
      </c>
      <c r="O76" s="93"/>
      <c r="P76" s="30">
        <v>800000</v>
      </c>
      <c r="Q76" s="105" t="s">
        <v>147</v>
      </c>
      <c r="R76" s="82"/>
      <c r="S76" s="30"/>
    </row>
    <row r="77" spans="2:19" x14ac:dyDescent="0.3">
      <c r="F77"/>
      <c r="G77" s="92" t="s">
        <v>115</v>
      </c>
      <c r="H77" s="93"/>
      <c r="I77" s="65">
        <v>464000</v>
      </c>
      <c r="L77" s="65"/>
      <c r="N77" s="71" t="s">
        <v>167</v>
      </c>
      <c r="P77" s="73">
        <f>I95</f>
        <v>296000</v>
      </c>
      <c r="Q77" s="31" t="s">
        <v>148</v>
      </c>
      <c r="S77" s="30">
        <v>48000</v>
      </c>
    </row>
    <row r="78" spans="2:19" x14ac:dyDescent="0.3">
      <c r="F78"/>
      <c r="G78" t="s">
        <v>152</v>
      </c>
      <c r="I78" s="65">
        <v>160000</v>
      </c>
      <c r="L78" s="65"/>
      <c r="P78" s="30"/>
      <c r="Q78" s="83" t="s">
        <v>43</v>
      </c>
      <c r="R78" s="75"/>
      <c r="S78" s="30">
        <v>88000</v>
      </c>
    </row>
    <row r="79" spans="2:19" x14ac:dyDescent="0.3">
      <c r="F79"/>
      <c r="G79" s="31"/>
      <c r="I79" s="65"/>
      <c r="L79" s="65"/>
      <c r="N79" s="86"/>
      <c r="O79" s="87"/>
      <c r="P79" s="30"/>
      <c r="Q79" s="83" t="s">
        <v>163</v>
      </c>
      <c r="R79" s="75"/>
      <c r="S79" s="30">
        <v>1200000</v>
      </c>
    </row>
    <row r="80" spans="2:19" x14ac:dyDescent="0.3">
      <c r="F80"/>
      <c r="G80" t="s">
        <v>142</v>
      </c>
      <c r="I80" s="66">
        <f>I81-I78-I77-I76</f>
        <v>480000</v>
      </c>
      <c r="L80" s="65"/>
      <c r="N80" s="81" t="s">
        <v>150</v>
      </c>
      <c r="O80" s="82"/>
      <c r="P80" s="30"/>
      <c r="Q80" s="74" t="s">
        <v>164</v>
      </c>
      <c r="R80" s="75"/>
      <c r="S80" s="30">
        <v>240000</v>
      </c>
    </row>
    <row r="81" spans="6:19" ht="15" thickBot="1" x14ac:dyDescent="0.35">
      <c r="F81"/>
      <c r="G81" s="78"/>
      <c r="H81" s="79"/>
      <c r="I81" s="68">
        <f>L81</f>
        <v>1120000</v>
      </c>
      <c r="L81" s="68">
        <f>SUM(L76:L80)</f>
        <v>1120000</v>
      </c>
      <c r="N81" s="31" t="s">
        <v>151</v>
      </c>
      <c r="P81" s="30">
        <v>800000</v>
      </c>
      <c r="S81" s="30"/>
    </row>
    <row r="82" spans="6:19" ht="15" thickTop="1" x14ac:dyDescent="0.3">
      <c r="F82"/>
      <c r="I82" s="66"/>
      <c r="L82" s="66"/>
      <c r="N82" s="86"/>
      <c r="O82" s="87"/>
      <c r="P82" s="30"/>
      <c r="S82" s="30"/>
    </row>
    <row r="83" spans="6:19" x14ac:dyDescent="0.3">
      <c r="F83"/>
      <c r="I83" s="65"/>
      <c r="L83" s="65"/>
      <c r="P83" s="30"/>
      <c r="S83" s="30"/>
    </row>
    <row r="84" spans="6:19" x14ac:dyDescent="0.3">
      <c r="F84"/>
      <c r="G84" s="74"/>
      <c r="H84" s="75"/>
      <c r="I84" s="65"/>
      <c r="J84" s="88"/>
      <c r="K84" s="89"/>
      <c r="L84" s="65"/>
      <c r="P84" s="30"/>
      <c r="Q84" s="90" t="s">
        <v>55</v>
      </c>
      <c r="R84" s="91"/>
      <c r="S84" s="30"/>
    </row>
    <row r="85" spans="6:19" x14ac:dyDescent="0.3">
      <c r="F85"/>
      <c r="G85" s="74"/>
      <c r="H85" s="75"/>
      <c r="I85" s="65"/>
      <c r="J85" s="55"/>
      <c r="L85" s="65"/>
      <c r="N85" s="76" t="s">
        <v>158</v>
      </c>
      <c r="O85" s="77"/>
      <c r="P85" s="30"/>
      <c r="Q85" s="83" t="s">
        <v>157</v>
      </c>
      <c r="R85" s="75"/>
      <c r="S85" s="30">
        <v>240000</v>
      </c>
    </row>
    <row r="86" spans="6:19" x14ac:dyDescent="0.3">
      <c r="F86"/>
      <c r="G86" s="74" t="s">
        <v>117</v>
      </c>
      <c r="H86" s="75"/>
      <c r="I86" s="65">
        <v>40000</v>
      </c>
      <c r="J86" t="s">
        <v>165</v>
      </c>
      <c r="L86" s="66">
        <f>I80</f>
        <v>480000</v>
      </c>
      <c r="N86" s="74" t="s">
        <v>159</v>
      </c>
      <c r="O86" s="75"/>
      <c r="P86" s="30">
        <v>80000</v>
      </c>
      <c r="Q86" s="83" t="s">
        <v>160</v>
      </c>
      <c r="R86" s="75"/>
      <c r="S86" s="30">
        <v>160000</v>
      </c>
    </row>
    <row r="87" spans="6:19" x14ac:dyDescent="0.3">
      <c r="F87"/>
      <c r="G87" s="74" t="s">
        <v>153</v>
      </c>
      <c r="H87" s="75"/>
      <c r="I87" s="65">
        <v>8000</v>
      </c>
      <c r="J87" s="84"/>
      <c r="K87" s="85"/>
      <c r="L87" s="65"/>
      <c r="P87" s="30"/>
      <c r="S87" s="30"/>
    </row>
    <row r="88" spans="6:19" x14ac:dyDescent="0.3">
      <c r="F88"/>
      <c r="G88" s="74" t="s">
        <v>138</v>
      </c>
      <c r="H88" s="75"/>
      <c r="I88" s="65">
        <v>8000</v>
      </c>
      <c r="L88" s="65"/>
      <c r="N88" s="52"/>
      <c r="O88" s="33"/>
      <c r="P88" s="65"/>
      <c r="S88" s="30"/>
    </row>
    <row r="89" spans="6:19" x14ac:dyDescent="0.3">
      <c r="F89"/>
      <c r="G89" s="74" t="s">
        <v>154</v>
      </c>
      <c r="H89" s="75"/>
      <c r="I89" s="65">
        <v>11200</v>
      </c>
      <c r="L89" s="65"/>
      <c r="P89" s="65"/>
      <c r="S89" s="30"/>
    </row>
    <row r="90" spans="6:19" x14ac:dyDescent="0.3">
      <c r="F90"/>
      <c r="G90" s="31" t="s">
        <v>155</v>
      </c>
      <c r="H90" s="31"/>
      <c r="I90" s="65">
        <v>57600</v>
      </c>
      <c r="L90" s="65"/>
      <c r="P90" s="65"/>
      <c r="S90" s="30"/>
    </row>
    <row r="91" spans="6:19" x14ac:dyDescent="0.3">
      <c r="F91"/>
      <c r="G91" s="31" t="s">
        <v>156</v>
      </c>
      <c r="I91" s="65">
        <v>17600</v>
      </c>
      <c r="L91" s="65"/>
      <c r="P91" s="65"/>
      <c r="S91" s="30"/>
    </row>
    <row r="92" spans="6:19" x14ac:dyDescent="0.3">
      <c r="F92"/>
      <c r="G92" t="s">
        <v>161</v>
      </c>
      <c r="I92" s="65">
        <v>12800</v>
      </c>
      <c r="L92" s="65"/>
      <c r="P92" s="65"/>
      <c r="S92" s="30"/>
    </row>
    <row r="93" spans="6:19" x14ac:dyDescent="0.3">
      <c r="F93"/>
      <c r="G93" s="74" t="s">
        <v>162</v>
      </c>
      <c r="H93" s="75"/>
      <c r="I93" s="65">
        <v>16000</v>
      </c>
      <c r="L93" s="65"/>
      <c r="P93" s="65"/>
      <c r="S93" s="30"/>
    </row>
    <row r="94" spans="6:19" x14ac:dyDescent="0.3">
      <c r="F94"/>
      <c r="G94" t="s">
        <v>137</v>
      </c>
      <c r="I94" s="65">
        <v>12800</v>
      </c>
      <c r="L94" s="65"/>
      <c r="P94" s="65"/>
      <c r="S94" s="30"/>
    </row>
    <row r="95" spans="6:19" ht="15" thickBot="1" x14ac:dyDescent="0.35">
      <c r="F95"/>
      <c r="G95" s="78" t="s">
        <v>166</v>
      </c>
      <c r="H95" s="79"/>
      <c r="I95" s="58">
        <f>I96-SUM(I86:I94)</f>
        <v>296000</v>
      </c>
      <c r="L95" s="67"/>
      <c r="P95" s="70">
        <f>SUM(P76:P94)</f>
        <v>1976000</v>
      </c>
      <c r="S95" s="70">
        <f>SUM(S77:S94)</f>
        <v>1976000</v>
      </c>
    </row>
    <row r="96" spans="6:19" ht="15.6" thickTop="1" thickBot="1" x14ac:dyDescent="0.35">
      <c r="F96"/>
      <c r="I96" s="69">
        <f>L96</f>
        <v>480000</v>
      </c>
      <c r="L96" s="69">
        <f>SUM(L86:L95)</f>
        <v>480000</v>
      </c>
    </row>
    <row r="97" spans="6:6" ht="15" thickTop="1" x14ac:dyDescent="0.3">
      <c r="F97"/>
    </row>
    <row r="98" spans="6:6" x14ac:dyDescent="0.3">
      <c r="F98"/>
    </row>
    <row r="99" spans="6:6" x14ac:dyDescent="0.3">
      <c r="F99"/>
    </row>
    <row r="100" spans="6:6" x14ac:dyDescent="0.3">
      <c r="F100"/>
    </row>
    <row r="101" spans="6:6" x14ac:dyDescent="0.3">
      <c r="F101"/>
    </row>
    <row r="102" spans="6:6" x14ac:dyDescent="0.3">
      <c r="F102"/>
    </row>
    <row r="103" spans="6:6" x14ac:dyDescent="0.3">
      <c r="F103"/>
    </row>
    <row r="104" spans="6:6" x14ac:dyDescent="0.3">
      <c r="F104"/>
    </row>
    <row r="105" spans="6:6" x14ac:dyDescent="0.3">
      <c r="F105"/>
    </row>
    <row r="106" spans="6:6" x14ac:dyDescent="0.3">
      <c r="F106"/>
    </row>
    <row r="107" spans="6:6" x14ac:dyDescent="0.3">
      <c r="F107"/>
    </row>
    <row r="108" spans="6:6" x14ac:dyDescent="0.3">
      <c r="F108"/>
    </row>
    <row r="109" spans="6:6" x14ac:dyDescent="0.3">
      <c r="F109"/>
    </row>
    <row r="110" spans="6:6" x14ac:dyDescent="0.3">
      <c r="F110"/>
    </row>
    <row r="111" spans="6:6" x14ac:dyDescent="0.3">
      <c r="F111"/>
    </row>
    <row r="112" spans="6:6" x14ac:dyDescent="0.3">
      <c r="F112"/>
    </row>
    <row r="113" spans="6:6" x14ac:dyDescent="0.3">
      <c r="F113"/>
    </row>
    <row r="114" spans="6:6" x14ac:dyDescent="0.3">
      <c r="F114"/>
    </row>
    <row r="115" spans="6:6" x14ac:dyDescent="0.3">
      <c r="F115"/>
    </row>
    <row r="116" spans="6:6" x14ac:dyDescent="0.3">
      <c r="F116"/>
    </row>
    <row r="117" spans="6:6" x14ac:dyDescent="0.3">
      <c r="F117"/>
    </row>
    <row r="118" spans="6:6" x14ac:dyDescent="0.3">
      <c r="F118"/>
    </row>
    <row r="119" spans="6:6" x14ac:dyDescent="0.3">
      <c r="F119"/>
    </row>
    <row r="120" spans="6:6" x14ac:dyDescent="0.3">
      <c r="F120"/>
    </row>
  </sheetData>
  <mergeCells count="59">
    <mergeCell ref="B4:E4"/>
    <mergeCell ref="G7:L7"/>
    <mergeCell ref="N7:S7"/>
    <mergeCell ref="N8:O8"/>
    <mergeCell ref="Q8:R8"/>
    <mergeCell ref="Q18:R18"/>
    <mergeCell ref="J9:K9"/>
    <mergeCell ref="Q19:R19"/>
    <mergeCell ref="Q13:R13"/>
    <mergeCell ref="N15:O15"/>
    <mergeCell ref="Q11:R11"/>
    <mergeCell ref="Q12:R12"/>
    <mergeCell ref="Q17:R17"/>
    <mergeCell ref="N9:O9"/>
    <mergeCell ref="Q9:R9"/>
    <mergeCell ref="G20:H20"/>
    <mergeCell ref="G21:H21"/>
    <mergeCell ref="J4:N4"/>
    <mergeCell ref="G14:H14"/>
    <mergeCell ref="J17:K17"/>
    <mergeCell ref="J20:K20"/>
    <mergeCell ref="N12:O12"/>
    <mergeCell ref="G18:H18"/>
    <mergeCell ref="G19:H19"/>
    <mergeCell ref="G9:H9"/>
    <mergeCell ref="G10:H10"/>
    <mergeCell ref="G17:H17"/>
    <mergeCell ref="Q80:R80"/>
    <mergeCell ref="G81:H81"/>
    <mergeCell ref="G74:L74"/>
    <mergeCell ref="N74:S74"/>
    <mergeCell ref="N75:O75"/>
    <mergeCell ref="Q75:R75"/>
    <mergeCell ref="G76:H76"/>
    <mergeCell ref="J76:K76"/>
    <mergeCell ref="N76:O76"/>
    <mergeCell ref="Q76:R76"/>
    <mergeCell ref="D1:H1"/>
    <mergeCell ref="N80:O80"/>
    <mergeCell ref="G86:H86"/>
    <mergeCell ref="Q86:R86"/>
    <mergeCell ref="G87:H87"/>
    <mergeCell ref="J87:K87"/>
    <mergeCell ref="N82:O82"/>
    <mergeCell ref="G84:H84"/>
    <mergeCell ref="J84:K84"/>
    <mergeCell ref="Q84:R84"/>
    <mergeCell ref="G85:H85"/>
    <mergeCell ref="Q85:R85"/>
    <mergeCell ref="G77:H77"/>
    <mergeCell ref="Q78:R78"/>
    <mergeCell ref="N79:O79"/>
    <mergeCell ref="Q79:R79"/>
    <mergeCell ref="G89:H89"/>
    <mergeCell ref="N85:O85"/>
    <mergeCell ref="N86:O86"/>
    <mergeCell ref="G93:H93"/>
    <mergeCell ref="G95:H95"/>
    <mergeCell ref="G88:H8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xcel.Sheet.8" shapeId="1025" r:id="rId3">
          <objectPr defaultSize="0" autoPict="0" r:id="rId4">
            <anchor moveWithCells="1" sizeWithCells="1">
              <from>
                <xdr:col>1</xdr:col>
                <xdr:colOff>0</xdr:colOff>
                <xdr:row>73</xdr:row>
                <xdr:rowOff>0</xdr:rowOff>
              </from>
              <to>
                <xdr:col>3</xdr:col>
                <xdr:colOff>457200</xdr:colOff>
                <xdr:row>93</xdr:row>
                <xdr:rowOff>68580</xdr:rowOff>
              </to>
            </anchor>
          </objectPr>
        </oleObject>
      </mc:Choice>
      <mc:Fallback>
        <oleObject progId="Excel.Sheet.8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0533E-DB2A-419C-8309-9FDC3C8AD971}">
  <dimension ref="B3:K51"/>
  <sheetViews>
    <sheetView topLeftCell="C23" zoomScale="110" zoomScaleNormal="110" workbookViewId="0">
      <selection activeCell="F49" sqref="F49"/>
    </sheetView>
  </sheetViews>
  <sheetFormatPr defaultRowHeight="14.4" x14ac:dyDescent="0.3"/>
  <cols>
    <col min="4" max="4" width="12.21875" customWidth="1"/>
    <col min="5" max="5" width="10.109375" customWidth="1"/>
    <col min="6" max="6" width="10.21875" customWidth="1"/>
    <col min="8" max="8" width="9.6640625" customWidth="1"/>
    <col min="9" max="9" width="10.88671875" customWidth="1"/>
  </cols>
  <sheetData>
    <row r="3" spans="2:3" x14ac:dyDescent="0.3">
      <c r="B3" t="s">
        <v>26</v>
      </c>
    </row>
    <row r="5" spans="2:3" x14ac:dyDescent="0.3">
      <c r="B5" t="s">
        <v>27</v>
      </c>
    </row>
    <row r="7" spans="2:3" x14ac:dyDescent="0.3">
      <c r="B7" t="s">
        <v>28</v>
      </c>
    </row>
    <row r="9" spans="2:3" x14ac:dyDescent="0.3">
      <c r="C9" t="s">
        <v>29</v>
      </c>
    </row>
    <row r="11" spans="2:3" x14ac:dyDescent="0.3">
      <c r="C11" t="s">
        <v>30</v>
      </c>
    </row>
    <row r="17" spans="4:11" x14ac:dyDescent="0.3">
      <c r="E17" s="109" t="s">
        <v>31</v>
      </c>
      <c r="F17" s="109"/>
      <c r="G17" s="109"/>
      <c r="H17" s="109"/>
    </row>
    <row r="18" spans="4:11" x14ac:dyDescent="0.3">
      <c r="D18" s="110" t="s">
        <v>32</v>
      </c>
      <c r="E18" s="99"/>
      <c r="F18" s="11" t="s">
        <v>34</v>
      </c>
      <c r="G18" s="110" t="s">
        <v>33</v>
      </c>
      <c r="H18" s="99"/>
      <c r="I18" s="11" t="s">
        <v>34</v>
      </c>
      <c r="K18" t="s">
        <v>35</v>
      </c>
    </row>
    <row r="19" spans="4:11" x14ac:dyDescent="0.3">
      <c r="D19" s="9"/>
      <c r="F19" s="12"/>
      <c r="G19" s="111" t="s">
        <v>42</v>
      </c>
      <c r="H19" s="79"/>
      <c r="I19" s="12"/>
      <c r="K19" t="s">
        <v>38</v>
      </c>
    </row>
    <row r="20" spans="4:11" x14ac:dyDescent="0.3">
      <c r="D20" s="9" t="s">
        <v>36</v>
      </c>
      <c r="E20" s="13">
        <v>1000000</v>
      </c>
      <c r="F20" s="14"/>
      <c r="G20" s="107" t="s">
        <v>43</v>
      </c>
      <c r="H20" s="108"/>
      <c r="I20" s="14">
        <v>200000</v>
      </c>
      <c r="K20" t="s">
        <v>39</v>
      </c>
    </row>
    <row r="21" spans="4:11" x14ac:dyDescent="0.3">
      <c r="D21" s="9" t="s">
        <v>61</v>
      </c>
      <c r="E21" s="13">
        <f>25000-5000+2000</f>
        <v>22000</v>
      </c>
      <c r="F21" s="14"/>
      <c r="G21" s="15"/>
      <c r="H21" s="13"/>
      <c r="I21" s="14"/>
    </row>
    <row r="22" spans="4:11" x14ac:dyDescent="0.3">
      <c r="D22" s="112" t="s">
        <v>48</v>
      </c>
      <c r="E22" s="113"/>
      <c r="F22" s="14"/>
      <c r="G22" s="15"/>
      <c r="H22" s="13"/>
      <c r="I22" s="14"/>
      <c r="K22" t="s">
        <v>40</v>
      </c>
    </row>
    <row r="23" spans="4:11" x14ac:dyDescent="0.3">
      <c r="D23" s="9" t="s">
        <v>49</v>
      </c>
      <c r="E23" s="13"/>
      <c r="F23" s="14">
        <v>500000</v>
      </c>
      <c r="G23" s="15"/>
      <c r="H23" s="13"/>
      <c r="I23" s="14"/>
      <c r="K23" t="s">
        <v>41</v>
      </c>
    </row>
    <row r="24" spans="4:11" x14ac:dyDescent="0.3">
      <c r="D24" s="9"/>
      <c r="E24" s="13"/>
      <c r="F24" s="14"/>
      <c r="G24" s="15"/>
      <c r="H24" s="13"/>
      <c r="I24" s="14"/>
      <c r="K24" t="s">
        <v>44</v>
      </c>
    </row>
    <row r="25" spans="4:11" ht="16.2" x14ac:dyDescent="0.45">
      <c r="D25" s="9"/>
      <c r="E25" s="13"/>
      <c r="F25" s="14"/>
      <c r="G25" s="19" t="s">
        <v>55</v>
      </c>
      <c r="H25" s="13"/>
      <c r="I25" s="14"/>
      <c r="K25" t="s">
        <v>45</v>
      </c>
    </row>
    <row r="26" spans="4:11" x14ac:dyDescent="0.3">
      <c r="D26" s="9"/>
      <c r="E26" s="13"/>
      <c r="F26" s="14"/>
      <c r="G26" s="107" t="s">
        <v>56</v>
      </c>
      <c r="H26" s="108"/>
      <c r="I26" s="14">
        <f>250000-100000-100000-30000</f>
        <v>20000</v>
      </c>
    </row>
    <row r="27" spans="4:11" x14ac:dyDescent="0.3">
      <c r="D27" s="9"/>
      <c r="E27" s="13"/>
      <c r="F27" s="14"/>
      <c r="G27" s="107" t="s">
        <v>37</v>
      </c>
      <c r="H27" s="108"/>
      <c r="I27" s="14">
        <f>1050000+125000+95000</f>
        <v>1270000</v>
      </c>
      <c r="K27" t="s">
        <v>46</v>
      </c>
    </row>
    <row r="28" spans="4:11" x14ac:dyDescent="0.3">
      <c r="D28" s="9"/>
      <c r="E28" s="13"/>
      <c r="F28" s="14"/>
      <c r="G28" s="15" t="s">
        <v>72</v>
      </c>
      <c r="H28" s="13"/>
      <c r="I28" s="14">
        <v>32000</v>
      </c>
      <c r="K28" t="s">
        <v>47</v>
      </c>
    </row>
    <row r="29" spans="4:11" x14ac:dyDescent="0.3">
      <c r="D29" s="9"/>
      <c r="E29" s="13"/>
      <c r="F29" s="14"/>
      <c r="G29" s="15"/>
      <c r="H29" s="13"/>
      <c r="I29" s="14"/>
      <c r="K29" t="s">
        <v>50</v>
      </c>
    </row>
    <row r="30" spans="4:11" x14ac:dyDescent="0.3">
      <c r="D30" s="10"/>
      <c r="E30" s="16"/>
      <c r="F30" s="17"/>
      <c r="G30" s="18"/>
      <c r="H30" s="16"/>
      <c r="I30" s="17"/>
    </row>
    <row r="31" spans="4:11" x14ac:dyDescent="0.3">
      <c r="K31" t="s">
        <v>51</v>
      </c>
    </row>
    <row r="32" spans="4:11" x14ac:dyDescent="0.3">
      <c r="K32" t="s">
        <v>52</v>
      </c>
    </row>
    <row r="33" spans="11:11" x14ac:dyDescent="0.3">
      <c r="K33" t="s">
        <v>53</v>
      </c>
    </row>
    <row r="34" spans="11:11" x14ac:dyDescent="0.3">
      <c r="K34" t="s">
        <v>54</v>
      </c>
    </row>
    <row r="36" spans="11:11" x14ac:dyDescent="0.3">
      <c r="K36" s="20" t="s">
        <v>57</v>
      </c>
    </row>
    <row r="37" spans="11:11" x14ac:dyDescent="0.3">
      <c r="K37" t="s">
        <v>58</v>
      </c>
    </row>
    <row r="38" spans="11:11" x14ac:dyDescent="0.3">
      <c r="K38" t="s">
        <v>59</v>
      </c>
    </row>
    <row r="39" spans="11:11" x14ac:dyDescent="0.3">
      <c r="K39" t="s">
        <v>60</v>
      </c>
    </row>
    <row r="41" spans="11:11" x14ac:dyDescent="0.3">
      <c r="K41" s="20" t="s">
        <v>62</v>
      </c>
    </row>
    <row r="42" spans="11:11" x14ac:dyDescent="0.3">
      <c r="K42" t="s">
        <v>63</v>
      </c>
    </row>
    <row r="43" spans="11:11" x14ac:dyDescent="0.3">
      <c r="K43" t="s">
        <v>64</v>
      </c>
    </row>
    <row r="44" spans="11:11" x14ac:dyDescent="0.3">
      <c r="K44" t="s">
        <v>65</v>
      </c>
    </row>
    <row r="45" spans="11:11" x14ac:dyDescent="0.3">
      <c r="K45" t="s">
        <v>66</v>
      </c>
    </row>
    <row r="47" spans="11:11" x14ac:dyDescent="0.3">
      <c r="K47" s="21" t="s">
        <v>68</v>
      </c>
    </row>
    <row r="48" spans="11:11" x14ac:dyDescent="0.3">
      <c r="K48" t="s">
        <v>67</v>
      </c>
    </row>
    <row r="49" spans="11:11" x14ac:dyDescent="0.3">
      <c r="K49" t="s">
        <v>69</v>
      </c>
    </row>
    <row r="50" spans="11:11" x14ac:dyDescent="0.3">
      <c r="K50" t="s">
        <v>70</v>
      </c>
    </row>
    <row r="51" spans="11:11" x14ac:dyDescent="0.3">
      <c r="K51" t="s">
        <v>71</v>
      </c>
    </row>
  </sheetData>
  <mergeCells count="8">
    <mergeCell ref="G26:H26"/>
    <mergeCell ref="G27:H27"/>
    <mergeCell ref="E17:H17"/>
    <mergeCell ref="D18:E18"/>
    <mergeCell ref="G18:H18"/>
    <mergeCell ref="G19:H19"/>
    <mergeCell ref="G20:H20"/>
    <mergeCell ref="D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Sahhil Deshpandde</cp:lastModifiedBy>
  <dcterms:created xsi:type="dcterms:W3CDTF">2015-06-05T18:17:20Z</dcterms:created>
  <dcterms:modified xsi:type="dcterms:W3CDTF">2024-04-23T07:38:28Z</dcterms:modified>
</cp:coreProperties>
</file>