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hil\OneDrive\Desktop\"/>
    </mc:Choice>
  </mc:AlternateContent>
  <xr:revisionPtr revIDLastSave="0" documentId="13_ncr:1_{EA0F562E-3143-4D3D-A9F3-B3FEFBC4D33F}" xr6:coauthVersionLast="47" xr6:coauthVersionMax="47" xr10:uidLastSave="{00000000-0000-0000-0000-000000000000}"/>
  <bookViews>
    <workbookView xWindow="-96" yWindow="-96" windowWidth="23232" windowHeight="12432" tabRatio="724" xr2:uid="{A695A4A6-37A3-4934-B5C4-1AEEA67CA7FE}"/>
  </bookViews>
  <sheets>
    <sheet name="User Stories" sheetId="11" r:id="rId1"/>
    <sheet name="Product Backlogs" sheetId="1" r:id="rId2"/>
    <sheet name="Sprint Management" sheetId="2" r:id="rId3"/>
    <sheet name="Sprint 1" sheetId="3" r:id="rId4"/>
    <sheet name="Sprint 2" sheetId="4" r:id="rId5"/>
    <sheet name="Sprint 3" sheetId="5" r:id="rId6"/>
    <sheet name="Sprint 4" sheetId="6" r:id="rId7"/>
    <sheet name="Sprint 5" sheetId="7" r:id="rId8"/>
    <sheet name="Sprint 6" sheetId="8" r:id="rId9"/>
    <sheet name="Sprint 7" sheetId="9" r:id="rId10"/>
    <sheet name="Sprint 8" sheetId="10" r:id="rId11"/>
    <sheet name="Budget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2" l="1"/>
  <c r="C12" i="10"/>
  <c r="F12" i="10" s="1"/>
  <c r="D12" i="9"/>
  <c r="C11" i="8"/>
  <c r="E16" i="7"/>
  <c r="C12" i="6"/>
  <c r="G12" i="9"/>
  <c r="F11" i="8"/>
  <c r="H16" i="7"/>
  <c r="F12" i="6"/>
  <c r="C14" i="5"/>
  <c r="F14" i="5"/>
  <c r="C12" i="4"/>
  <c r="F12" i="4" s="1"/>
  <c r="F13" i="3"/>
  <c r="C13" i="3"/>
  <c r="B19" i="12"/>
  <c r="E10" i="12"/>
  <c r="D10" i="12"/>
  <c r="C10" i="12"/>
  <c r="E9" i="12"/>
  <c r="D9" i="12"/>
  <c r="C9" i="12"/>
  <c r="E8" i="12"/>
  <c r="D8" i="12"/>
  <c r="C8" i="12"/>
  <c r="E7" i="12"/>
  <c r="D7" i="12"/>
  <c r="C7" i="12"/>
  <c r="E6" i="12"/>
  <c r="D6" i="12"/>
  <c r="C6" i="12"/>
  <c r="E5" i="12"/>
  <c r="D5" i="12"/>
  <c r="C5" i="12"/>
  <c r="E4" i="12"/>
  <c r="D4" i="12"/>
  <c r="C4" i="12"/>
  <c r="E3" i="12"/>
  <c r="D3" i="12"/>
  <c r="C3" i="12"/>
  <c r="E11" i="12" l="1"/>
  <c r="B26" i="12" s="1"/>
  <c r="D26" i="12" s="1"/>
  <c r="C11" i="12"/>
  <c r="B24" i="12" s="1"/>
  <c r="D24" i="12" s="1"/>
  <c r="D11" i="12"/>
  <c r="B25" i="12" s="1"/>
  <c r="D25" i="12" s="1"/>
</calcChain>
</file>

<file path=xl/sharedStrings.xml><?xml version="1.0" encoding="utf-8"?>
<sst xmlns="http://schemas.openxmlformats.org/spreadsheetml/2006/main" count="639" uniqueCount="228">
  <si>
    <t>User Story</t>
  </si>
  <si>
    <t>Business Requirement</t>
  </si>
  <si>
    <t>Tasks</t>
  </si>
  <si>
    <t>Priority</t>
  </si>
  <si>
    <t>Planned Hours</t>
  </si>
  <si>
    <t>Used Hours</t>
  </si>
  <si>
    <t>Status</t>
  </si>
  <si>
    <t>As a seller, I want to list and sell my products in a single platform, so that I can reach a larger audience and manage my sales from one app.</t>
  </si>
  <si>
    <t xml:space="preserve"> Detailed analysis of business needs, user personas, and competitor research</t>
  </si>
  <si>
    <t>1. Requirement Gathering</t>
  </si>
  <si>
    <t>High</t>
  </si>
  <si>
    <t>As a user, I want to access the platform easily.</t>
  </si>
  <si>
    <t>The platform needs to be user-friendly and responsive across devices.</t>
  </si>
  <si>
    <t>1. Set up project repositories and environment</t>
  </si>
  <si>
    <t>In Progress</t>
  </si>
  <si>
    <t>2. Finalize project requirements.</t>
  </si>
  <si>
    <t>As a user, I want a smooth and attractive shopping experience.</t>
  </si>
  <si>
    <t>The UI should be intuitive, easy to navigate, and visually appealing.</t>
  </si>
  <si>
    <t>1. Create wireframes and prototyping for key pages.</t>
  </si>
  <si>
    <t>3. Design mobile-responsive version.</t>
  </si>
  <si>
    <t>4. Finalize UI designs after feedback.</t>
  </si>
  <si>
    <t>E-Commerce Project</t>
  </si>
  <si>
    <t>8 Months Development Timeline</t>
  </si>
  <si>
    <t>Month 3 &amp; 4: Frontend Development, Product Management, Shopping Cart, Order Management</t>
  </si>
  <si>
    <t>As a user, I want to securely log in to the platform.</t>
  </si>
  <si>
    <t>User login and account creation need to be secure and intuitive.</t>
  </si>
  <si>
    <t>1. Design user login flow.</t>
  </si>
  <si>
    <t>2. Implement registration and login features.</t>
  </si>
  <si>
    <t>3. Implement forgot password and security features.</t>
  </si>
  <si>
    <t>4. Implement role-based access.</t>
  </si>
  <si>
    <t>As a user, I want a User Friendly Experience in all devices</t>
  </si>
  <si>
    <t>Creating responsive layout, navigations using appropriate frontend technologies</t>
  </si>
  <si>
    <t>1. Developing Frontend/ web pages</t>
  </si>
  <si>
    <t>As an admin, I want to manage products effectively and track orders.</t>
  </si>
  <si>
    <t>Admin should be able to view, add, edit, and delete products and track order status</t>
  </si>
  <si>
    <t>1. Develop product CRUD functionality.</t>
  </si>
  <si>
    <t>2. Add product categories and order tracking features</t>
  </si>
  <si>
    <t>3. Implement product filtering options.</t>
  </si>
  <si>
    <t>4. Test product and order management features.</t>
  </si>
  <si>
    <t>As a customer, I want to purchase items easily and securely.</t>
  </si>
  <si>
    <t>Cart should be easy to add/remove items and checkout should be secure.</t>
  </si>
  <si>
    <t>1. Build shopping cart functionality.</t>
  </si>
  <si>
    <t>2. Implement checkout flow (address, payment methods).</t>
  </si>
  <si>
    <t>Month 5 &amp; 6:  Payment Gateway and Admin Dashboard</t>
  </si>
  <si>
    <t>As a customer, I need Payment gateway to pay for good or service</t>
  </si>
  <si>
    <t>User should Securly pay for good and services</t>
  </si>
  <si>
    <t>Integrate payment gateways like Paypal, RazorPay</t>
  </si>
  <si>
    <t>Testing payment gateway</t>
  </si>
  <si>
    <t>As a customer, I want to leave feedback on products.</t>
  </si>
  <si>
    <t>The platform should allow product reviews and ratings.</t>
  </si>
  <si>
    <t>1. Implement review and rating system.</t>
  </si>
  <si>
    <t>Medium</t>
  </si>
  <si>
    <t>2. Moderate reviews.</t>
  </si>
  <si>
    <t>3. Test review system with different user profiles.</t>
  </si>
  <si>
    <t>As an admin, I want to view platform performance metrics.</t>
  </si>
  <si>
    <t>Admin needs to access real-time data and reports on platform performance.</t>
  </si>
  <si>
    <t>1. Design admin dashboard UI.</t>
  </si>
  <si>
    <t>2. Develop reports for sales, orders, and users.</t>
  </si>
  <si>
    <t>3. Test dashboard functionality.</t>
  </si>
  <si>
    <t>Month 7 &amp; 8: User Analytics Integration, Final Testing, Deployment</t>
  </si>
  <si>
    <t>As a user, I want a flawless user experience.</t>
  </si>
  <si>
    <t>Ensure all features work seamlessly across platforms.</t>
  </si>
  <si>
    <t>1. Perform final round of testing.</t>
  </si>
  <si>
    <t>2. Refine UI/UX based on feedback.</t>
  </si>
  <si>
    <t>3. Ensure accessibility standards.</t>
  </si>
  <si>
    <t>As a user, I want to access the final, fully functional platform.</t>
  </si>
  <si>
    <t>The platform must be deployed to production without errors.</t>
  </si>
  <si>
    <t>1. Deploy the platform to the production environment.</t>
  </si>
  <si>
    <t>2. Perform final checks.</t>
  </si>
  <si>
    <t>3. Launch platform publicly.</t>
  </si>
  <si>
    <t>Completed</t>
  </si>
  <si>
    <t>Sprint Management</t>
  </si>
  <si>
    <t>Month</t>
  </si>
  <si>
    <t>Sprint</t>
  </si>
  <si>
    <t>Sprint Duration</t>
  </si>
  <si>
    <t>Sprint Desc</t>
  </si>
  <si>
    <t>Team Included</t>
  </si>
  <si>
    <t>Sprint Wise Budget</t>
  </si>
  <si>
    <t>Month 1</t>
  </si>
  <si>
    <t>Sprint 1</t>
  </si>
  <si>
    <t>2 Weeks</t>
  </si>
  <si>
    <t>Sprint 2</t>
  </si>
  <si>
    <t>UIUX Designer, Full Stack developer, Frontend Dev, Backend Dev</t>
  </si>
  <si>
    <t>Month 2</t>
  </si>
  <si>
    <t>Sprint 3</t>
  </si>
  <si>
    <t>Backend Dev, Full Stack Dev</t>
  </si>
  <si>
    <t>Sprint 4</t>
  </si>
  <si>
    <t>QA Tester, Fullstack Dev</t>
  </si>
  <si>
    <t>Month 3</t>
  </si>
  <si>
    <t>Sprint 5</t>
  </si>
  <si>
    <t>Backend Dev, Fontend Dev</t>
  </si>
  <si>
    <t>Sprint 6</t>
  </si>
  <si>
    <t>Month 4</t>
  </si>
  <si>
    <t>Sprint 7</t>
  </si>
  <si>
    <t>Project Manager, QA tester, Fullstack Dev, Backend Dev</t>
  </si>
  <si>
    <t>Sprint 8</t>
  </si>
  <si>
    <t>Deploy Product at Client’s environment</t>
  </si>
  <si>
    <t>Business Analyst</t>
  </si>
  <si>
    <t>Development of Frontend Design, Authentication, product management, shopping cart, which are core features of the platform.</t>
  </si>
  <si>
    <t>Focus on advanced features such as Payment Gateway, admin dashboards</t>
  </si>
  <si>
    <t xml:space="preserve">Performance optimization, mobile optimization, and final deployment to production. </t>
  </si>
  <si>
    <t xml:space="preserve"> Focus on platform setup, UI/UX design, ensuring the foundation of the project is solid.</t>
  </si>
  <si>
    <t>Platform Environment Setup, UI Designing</t>
  </si>
  <si>
    <t>Foundation, Requirement Gathering and Documentation</t>
  </si>
  <si>
    <t>Developing Frontend, Authentication system, Product management</t>
  </si>
  <si>
    <t>Order Management, Spopping cart, QA Testing</t>
  </si>
  <si>
    <t>Integrating Payment Gateway, tesing Secure Payment Methods, Implement review system</t>
  </si>
  <si>
    <t>Designing admin dashboard, realtime reporting for sales, order, test dashboard</t>
  </si>
  <si>
    <t>Final testing and If product meet clients requirement and check SRS documentation</t>
  </si>
  <si>
    <t>Sprint No.</t>
  </si>
  <si>
    <t>Start Date</t>
  </si>
  <si>
    <t>End Date</t>
  </si>
  <si>
    <t>Sprint Goal</t>
  </si>
  <si>
    <t>Assigned To</t>
  </si>
  <si>
    <t>Comment</t>
  </si>
  <si>
    <t>Story Point (Scale point 1 to 8)</t>
  </si>
  <si>
    <t>Project Manager</t>
  </si>
  <si>
    <t>Total Budget</t>
  </si>
  <si>
    <t>Misc. Expense</t>
  </si>
  <si>
    <t>Devloper Expense</t>
  </si>
  <si>
    <t>Toal Expense</t>
  </si>
  <si>
    <t>1. UI/UX Design Finalization</t>
  </si>
  <si>
    <t>Low</t>
  </si>
  <si>
    <t>Month 1 &amp; 2: Platform Setup, Initial Development, UI/UX Design</t>
  </si>
  <si>
    <t>1. Requirement Gathering and Documentation</t>
  </si>
  <si>
    <t>Business Analyst and Project Manager</t>
  </si>
  <si>
    <t>Developers</t>
  </si>
  <si>
    <t>UI/UX Designer</t>
  </si>
  <si>
    <t>3. Documentation</t>
  </si>
  <si>
    <t>2. Finalize project requirement</t>
  </si>
  <si>
    <t>4. Set up project repositories and environment</t>
  </si>
  <si>
    <t xml:space="preserve"> Focus on Requirement Gathering, platform setup, ensuring the foundation of the project is solid.</t>
  </si>
  <si>
    <t>Focus on creating UI/UX design, Wireframing, Prototyping and Mockups</t>
  </si>
  <si>
    <t xml:space="preserve">1. UI Designing </t>
  </si>
  <si>
    <t>3. Creating responsive design for mobile devices</t>
  </si>
  <si>
    <t>4. Feedback and Reviewing</t>
  </si>
  <si>
    <t>UI/UX Designer, Project Manager</t>
  </si>
  <si>
    <t>Focus on Frontend Development, Creating Responsive Layout, Implementation of Auth System</t>
  </si>
  <si>
    <t xml:space="preserve">1. Frontend Development </t>
  </si>
  <si>
    <t>2. Creating Responsive Layouts</t>
  </si>
  <si>
    <t>3. Implementation of Auth System</t>
  </si>
  <si>
    <t>4. Implementation role-based access</t>
  </si>
  <si>
    <t>5. Adding Forget Password and Security Features</t>
  </si>
  <si>
    <t>Focus on Product Management, Order Tracking, Shopping Cart</t>
  </si>
  <si>
    <t>1. Develop CRUD Functionality for order and product management</t>
  </si>
  <si>
    <t>3. Build Shopping Cart and Check-out Navigations</t>
  </si>
  <si>
    <t>2. Adding Product Category, Order Tracking</t>
  </si>
  <si>
    <t>4. Testing Features</t>
  </si>
  <si>
    <t>Integration of Payment Gateway and  Product Feedback</t>
  </si>
  <si>
    <t>1. Integrating Payment Gateway for transaction</t>
  </si>
  <si>
    <t>2. Testing Payment Gateway and improve security</t>
  </si>
  <si>
    <t>3. Implement feedback or rating stsyem</t>
  </si>
  <si>
    <t>4. Testing Feedback system</t>
  </si>
  <si>
    <t>Develop reporting for sales, order and improving Admin Dashboard</t>
  </si>
  <si>
    <t>1. Findout Key Metrics and develop report for sales and order</t>
  </si>
  <si>
    <t>2. Creating Visualization for reports</t>
  </si>
  <si>
    <t>3. Testing dashboard funcationality</t>
  </si>
  <si>
    <t>Ensure all features work seamlessly across platform</t>
  </si>
  <si>
    <t>1. Perform Final Testing</t>
  </si>
  <si>
    <t>2. Refine UI/UX based on feedback</t>
  </si>
  <si>
    <t>3. Ensure accessibility standards for Diabled Persons</t>
  </si>
  <si>
    <t>Deploying Platform without error</t>
  </si>
  <si>
    <t xml:space="preserve">Sprint </t>
  </si>
  <si>
    <t>1. Integrate payment gateways like Paypal, RazorPay</t>
  </si>
  <si>
    <t>2. Testing payment gateway</t>
  </si>
  <si>
    <t>Days</t>
  </si>
  <si>
    <t>Planned hours</t>
  </si>
  <si>
    <t>Story point (Scale 1 to 8)</t>
  </si>
  <si>
    <t>Complete</t>
  </si>
  <si>
    <t>Not Started</t>
  </si>
  <si>
    <t>Approved</t>
  </si>
  <si>
    <t>On Hold</t>
  </si>
  <si>
    <t>OverDue</t>
  </si>
  <si>
    <t>Need Review</t>
  </si>
  <si>
    <t>Frontend Developer</t>
  </si>
  <si>
    <t>Backend Developer, Fullstack Developer</t>
  </si>
  <si>
    <t>Fullstack Developer</t>
  </si>
  <si>
    <t>Implementation of add to cart, cart management and order tracking is incomplete (It will continue in sprint 5)</t>
  </si>
  <si>
    <t>Fullstack developer, Backend Developer</t>
  </si>
  <si>
    <t>Frontend developer and backend developer</t>
  </si>
  <si>
    <t>Fullstack developer, Frontend Developer</t>
  </si>
  <si>
    <t>QA Tester</t>
  </si>
  <si>
    <t>Fullstack Developer, Backend Developer</t>
  </si>
  <si>
    <t>Frontend Developer, Backend Developer</t>
  </si>
  <si>
    <t>Frontend Developer, Fullstack Developer</t>
  </si>
  <si>
    <t>Data Analyst</t>
  </si>
  <si>
    <t>Data Analyst, Full Stack Developer</t>
  </si>
  <si>
    <t>UIUX Designer, Frontend Developer</t>
  </si>
  <si>
    <t>Story ID</t>
  </si>
  <si>
    <t>SID-01</t>
  </si>
  <si>
    <t>SID-02</t>
  </si>
  <si>
    <t>SID-03</t>
  </si>
  <si>
    <t>SID-04</t>
  </si>
  <si>
    <t>SID-05</t>
  </si>
  <si>
    <t>SID-06</t>
  </si>
  <si>
    <t>SID-07</t>
  </si>
  <si>
    <t>SID-08</t>
  </si>
  <si>
    <t>SID-09</t>
  </si>
  <si>
    <t>SID-10</t>
  </si>
  <si>
    <t>SID-11</t>
  </si>
  <si>
    <t>SID-12</t>
  </si>
  <si>
    <t>DevOps, Project Manager, Bussiness Analyst</t>
  </si>
  <si>
    <t>Role</t>
  </si>
  <si>
    <t>Backend Developer</t>
  </si>
  <si>
    <t>Full Stack Developer</t>
  </si>
  <si>
    <t>Total Salary</t>
  </si>
  <si>
    <t>Category</t>
  </si>
  <si>
    <t>Cloud Hosting &amp; Infrastructure</t>
  </si>
  <si>
    <t>Miscellaneous Expenses</t>
  </si>
  <si>
    <t>Total Additional Costs</t>
  </si>
  <si>
    <t>Tools &amp; Licenses</t>
  </si>
  <si>
    <t>Tools, Licenses, and Miscellaneous Costs</t>
  </si>
  <si>
    <t>Duration</t>
  </si>
  <si>
    <t>4 Months</t>
  </si>
  <si>
    <t>8 Months</t>
  </si>
  <si>
    <t>1 Year</t>
  </si>
  <si>
    <t>Total Project Budget</t>
  </si>
  <si>
    <t>Monthly Salary</t>
  </si>
  <si>
    <t>Salary Costs</t>
  </si>
  <si>
    <t xml:space="preserve">Additional Costs </t>
  </si>
  <si>
    <t>45 Lakhs</t>
  </si>
  <si>
    <t>Hardware/softwar/cloud/tools Expense</t>
  </si>
  <si>
    <t>Budget</t>
  </si>
  <si>
    <t>TOTAL</t>
  </si>
  <si>
    <t>Sprint Name</t>
  </si>
  <si>
    <t>Frontend, Backend, Fullstack Developer</t>
  </si>
  <si>
    <t>Business Analyst, Project Manager</t>
  </si>
  <si>
    <t>Deveopers Salary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</si>
</sst>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&quot;₹&quot;\ #,##0.00"/>
    <numFmt numFmtId="165" formatCode="_ [$₹-4009]\ * #,##0.00_ ;_ [$₹-4009]\ * \-#,##0.00_ ;_ [$₹-4009]\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0" xfId="0" applyFill="1"/>
    <xf numFmtId="0" fontId="1" fillId="10" borderId="1" xfId="0" applyFont="1" applyFill="1" applyBorder="1"/>
    <xf numFmtId="0" fontId="1" fillId="8" borderId="0" xfId="0" applyFont="1" applyFill="1"/>
    <xf numFmtId="0" fontId="1" fillId="10" borderId="0" xfId="0" applyFont="1" applyFill="1"/>
    <xf numFmtId="0" fontId="1" fillId="10" borderId="1" xfId="0" applyFont="1" applyFill="1" applyBorder="1" applyAlignment="1">
      <alignment wrapText="1"/>
    </xf>
    <xf numFmtId="0" fontId="1" fillId="10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3" fontId="0" fillId="8" borderId="1" xfId="0" applyNumberForma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22" xfId="0" applyBorder="1" applyAlignment="1">
      <alignment horizontal="center" vertical="center"/>
    </xf>
    <xf numFmtId="3" fontId="0" fillId="8" borderId="0" xfId="0" applyNumberFormat="1" applyFill="1" applyAlignment="1">
      <alignment vertical="center" wrapText="1"/>
    </xf>
    <xf numFmtId="3" fontId="0" fillId="8" borderId="0" xfId="0" applyNumberFormat="1" applyFill="1"/>
    <xf numFmtId="0" fontId="1" fillId="10" borderId="1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9" borderId="27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1" xfId="0" applyBorder="1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44" fontId="1" fillId="7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5" fontId="1" fillId="7" borderId="1" xfId="0" applyNumberFormat="1" applyFont="1" applyFill="1" applyBorder="1"/>
    <xf numFmtId="0" fontId="1" fillId="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 vertical="center"/>
    </xf>
    <xf numFmtId="44" fontId="0" fillId="0" borderId="1" xfId="1" applyFont="1" applyBorder="1" applyAlignment="1">
      <alignment vertical="center" wrapText="1"/>
    </xf>
    <xf numFmtId="44" fontId="0" fillId="0" borderId="1" xfId="1" applyFont="1" applyBorder="1"/>
    <xf numFmtId="44" fontId="0" fillId="0" borderId="1" xfId="1" applyFont="1" applyBorder="1" applyAlignment="1">
      <alignment wrapText="1"/>
    </xf>
    <xf numFmtId="164" fontId="1" fillId="0" borderId="1" xfId="1" applyNumberFormat="1" applyFont="1" applyBorder="1" applyAlignment="1">
      <alignment horizontal="center" vertical="center" wrapText="1"/>
    </xf>
    <xf numFmtId="164" fontId="1" fillId="0" borderId="1" xfId="1" applyNumberFormat="1" applyFont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2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13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" fillId="10" borderId="30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 wrapText="1"/>
    </xf>
    <xf numFmtId="0" fontId="0" fillId="8" borderId="3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368">
    <dxf>
      <fill>
        <patternFill>
          <bgColor rgb="FF5EE9E7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ill>
        <patternFill>
          <bgColor rgb="FF5EE9E7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ill>
        <patternFill>
          <bgColor rgb="FF5EE9E7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ill>
        <patternFill>
          <bgColor rgb="FF5EE9E7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ill>
        <patternFill>
          <bgColor rgb="FF5EE9E7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ABEFEA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03C25B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ont>
        <color theme="1"/>
      </font>
      <fill>
        <patternFill>
          <bgColor rgb="FF00EAF0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ill>
        <patternFill>
          <bgColor rgb="FF5EE9E7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03C25B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5AAD4-C058-4600-BA11-A0DE7DAD571A}">
  <sheetPr codeName="Sheet2"/>
  <dimension ref="A1:E35"/>
  <sheetViews>
    <sheetView tabSelected="1" zoomScale="57" workbookViewId="0">
      <selection activeCell="E33" sqref="E33:E35"/>
    </sheetView>
  </sheetViews>
  <sheetFormatPr defaultRowHeight="14.4" x14ac:dyDescent="0.55000000000000004"/>
  <cols>
    <col min="1" max="1" width="10.7890625" style="5" customWidth="1"/>
    <col min="2" max="2" width="39.68359375" style="5" customWidth="1"/>
    <col min="3" max="3" width="35.26171875" style="5" customWidth="1"/>
    <col min="4" max="4" width="38" style="37" bestFit="1" customWidth="1"/>
    <col min="5" max="16384" width="8.83984375" style="5"/>
  </cols>
  <sheetData>
    <row r="1" spans="1:5" s="16" customFormat="1" ht="18.3" x14ac:dyDescent="0.55000000000000004">
      <c r="A1" s="15" t="s">
        <v>188</v>
      </c>
      <c r="B1" s="15" t="s">
        <v>0</v>
      </c>
      <c r="C1" s="15" t="s">
        <v>1</v>
      </c>
      <c r="D1" s="15" t="s">
        <v>2</v>
      </c>
      <c r="E1" s="15" t="s">
        <v>162</v>
      </c>
    </row>
    <row r="2" spans="1:5" ht="2.7" customHeight="1" x14ac:dyDescent="0.55000000000000004">
      <c r="A2" s="6"/>
      <c r="B2" s="92"/>
      <c r="C2" s="92"/>
      <c r="D2" s="92"/>
      <c r="E2" s="6"/>
    </row>
    <row r="3" spans="1:5" ht="43.2" x14ac:dyDescent="0.55000000000000004">
      <c r="A3" s="6" t="s">
        <v>189</v>
      </c>
      <c r="B3" s="7" t="s">
        <v>7</v>
      </c>
      <c r="C3" s="7" t="s">
        <v>8</v>
      </c>
      <c r="D3" s="35" t="s">
        <v>124</v>
      </c>
      <c r="E3" s="91" t="s">
        <v>79</v>
      </c>
    </row>
    <row r="4" spans="1:5" x14ac:dyDescent="0.55000000000000004">
      <c r="A4" s="92" t="s">
        <v>190</v>
      </c>
      <c r="B4" s="88" t="s">
        <v>11</v>
      </c>
      <c r="C4" s="88" t="s">
        <v>12</v>
      </c>
      <c r="D4" s="93" t="s">
        <v>13</v>
      </c>
      <c r="E4" s="91"/>
    </row>
    <row r="5" spans="1:5" x14ac:dyDescent="0.55000000000000004">
      <c r="A5" s="92"/>
      <c r="B5" s="88"/>
      <c r="C5" s="88"/>
      <c r="D5" s="93"/>
      <c r="E5" s="91"/>
    </row>
    <row r="6" spans="1:5" x14ac:dyDescent="0.55000000000000004">
      <c r="A6" s="92"/>
      <c r="B6" s="88"/>
      <c r="C6" s="88"/>
      <c r="D6" s="93" t="s">
        <v>15</v>
      </c>
      <c r="E6" s="91"/>
    </row>
    <row r="7" spans="1:5" x14ac:dyDescent="0.55000000000000004">
      <c r="A7" s="92"/>
      <c r="B7" s="88"/>
      <c r="C7" s="88"/>
      <c r="D7" s="93"/>
      <c r="E7" s="91"/>
    </row>
    <row r="8" spans="1:5" ht="28.8" x14ac:dyDescent="0.55000000000000004">
      <c r="A8" s="92" t="s">
        <v>191</v>
      </c>
      <c r="B8" s="88" t="s">
        <v>16</v>
      </c>
      <c r="C8" s="88" t="s">
        <v>17</v>
      </c>
      <c r="D8" s="34" t="s">
        <v>18</v>
      </c>
      <c r="E8" s="94" t="s">
        <v>81</v>
      </c>
    </row>
    <row r="9" spans="1:5" x14ac:dyDescent="0.55000000000000004">
      <c r="A9" s="92"/>
      <c r="B9" s="88"/>
      <c r="C9" s="88"/>
      <c r="D9" s="34" t="s">
        <v>19</v>
      </c>
      <c r="E9" s="94"/>
    </row>
    <row r="10" spans="1:5" x14ac:dyDescent="0.55000000000000004">
      <c r="A10" s="92"/>
      <c r="B10" s="88"/>
      <c r="C10" s="88"/>
      <c r="D10" s="34" t="s">
        <v>20</v>
      </c>
      <c r="E10" s="94"/>
    </row>
    <row r="11" spans="1:5" ht="28.8" x14ac:dyDescent="0.55000000000000004">
      <c r="A11" s="6" t="s">
        <v>192</v>
      </c>
      <c r="B11" s="7" t="s">
        <v>30</v>
      </c>
      <c r="C11" s="7" t="s">
        <v>31</v>
      </c>
      <c r="D11" s="34" t="s">
        <v>32</v>
      </c>
      <c r="E11" s="95" t="s">
        <v>84</v>
      </c>
    </row>
    <row r="12" spans="1:5" x14ac:dyDescent="0.55000000000000004">
      <c r="A12" s="92" t="s">
        <v>193</v>
      </c>
      <c r="B12" s="88" t="s">
        <v>24</v>
      </c>
      <c r="C12" s="88" t="s">
        <v>25</v>
      </c>
      <c r="D12" s="34" t="s">
        <v>26</v>
      </c>
      <c r="E12" s="95"/>
    </row>
    <row r="13" spans="1:5" x14ac:dyDescent="0.55000000000000004">
      <c r="A13" s="92"/>
      <c r="B13" s="88"/>
      <c r="C13" s="88"/>
      <c r="D13" s="34" t="s">
        <v>27</v>
      </c>
      <c r="E13" s="95"/>
    </row>
    <row r="14" spans="1:5" ht="28.8" x14ac:dyDescent="0.55000000000000004">
      <c r="A14" s="92"/>
      <c r="B14" s="88"/>
      <c r="C14" s="88"/>
      <c r="D14" s="34" t="s">
        <v>28</v>
      </c>
      <c r="E14" s="95"/>
    </row>
    <row r="15" spans="1:5" ht="14.7" customHeight="1" x14ac:dyDescent="0.55000000000000004">
      <c r="A15" s="92"/>
      <c r="B15" s="88"/>
      <c r="C15" s="88"/>
      <c r="D15" s="34" t="s">
        <v>29</v>
      </c>
      <c r="E15" s="95"/>
    </row>
    <row r="16" spans="1:5" ht="14.4" customHeight="1" x14ac:dyDescent="0.55000000000000004">
      <c r="A16" s="92" t="s">
        <v>194</v>
      </c>
      <c r="B16" s="88" t="s">
        <v>33</v>
      </c>
      <c r="C16" s="88" t="s">
        <v>34</v>
      </c>
      <c r="D16" s="34" t="s">
        <v>35</v>
      </c>
      <c r="E16" s="84" t="s">
        <v>86</v>
      </c>
    </row>
    <row r="17" spans="1:5" ht="28.8" x14ac:dyDescent="0.55000000000000004">
      <c r="A17" s="92"/>
      <c r="B17" s="88"/>
      <c r="C17" s="88"/>
      <c r="D17" s="34" t="s">
        <v>36</v>
      </c>
      <c r="E17" s="84"/>
    </row>
    <row r="18" spans="1:5" x14ac:dyDescent="0.55000000000000004">
      <c r="A18" s="92"/>
      <c r="B18" s="88"/>
      <c r="C18" s="88"/>
      <c r="D18" s="34" t="s">
        <v>37</v>
      </c>
      <c r="E18" s="84"/>
    </row>
    <row r="19" spans="1:5" ht="28.8" x14ac:dyDescent="0.55000000000000004">
      <c r="A19" s="92"/>
      <c r="B19" s="88"/>
      <c r="C19" s="88"/>
      <c r="D19" s="34" t="s">
        <v>38</v>
      </c>
      <c r="E19" s="84"/>
    </row>
    <row r="20" spans="1:5" ht="14.4" customHeight="1" x14ac:dyDescent="0.55000000000000004">
      <c r="A20" s="92" t="s">
        <v>195</v>
      </c>
      <c r="B20" s="88" t="s">
        <v>39</v>
      </c>
      <c r="C20" s="88" t="s">
        <v>40</v>
      </c>
      <c r="D20" s="34" t="s">
        <v>41</v>
      </c>
      <c r="E20" s="84"/>
    </row>
    <row r="21" spans="1:5" ht="28.8" x14ac:dyDescent="0.55000000000000004">
      <c r="A21" s="92"/>
      <c r="B21" s="88"/>
      <c r="C21" s="88"/>
      <c r="D21" s="34" t="s">
        <v>42</v>
      </c>
      <c r="E21" s="84"/>
    </row>
    <row r="22" spans="1:5" ht="28.8" x14ac:dyDescent="0.55000000000000004">
      <c r="A22" s="92" t="s">
        <v>196</v>
      </c>
      <c r="B22" s="90" t="s">
        <v>44</v>
      </c>
      <c r="C22" s="88" t="s">
        <v>45</v>
      </c>
      <c r="D22" s="36" t="s">
        <v>46</v>
      </c>
      <c r="E22" s="85" t="s">
        <v>89</v>
      </c>
    </row>
    <row r="23" spans="1:5" x14ac:dyDescent="0.55000000000000004">
      <c r="A23" s="92"/>
      <c r="B23" s="90"/>
      <c r="C23" s="88"/>
      <c r="D23" s="36" t="s">
        <v>47</v>
      </c>
      <c r="E23" s="85"/>
    </row>
    <row r="24" spans="1:5" x14ac:dyDescent="0.55000000000000004">
      <c r="A24" s="92" t="s">
        <v>197</v>
      </c>
      <c r="B24" s="88" t="s">
        <v>48</v>
      </c>
      <c r="C24" s="88" t="s">
        <v>49</v>
      </c>
      <c r="D24" s="34" t="s">
        <v>50</v>
      </c>
      <c r="E24" s="85"/>
    </row>
    <row r="25" spans="1:5" x14ac:dyDescent="0.55000000000000004">
      <c r="A25" s="92"/>
      <c r="B25" s="88"/>
      <c r="C25" s="88"/>
      <c r="D25" s="34" t="s">
        <v>52</v>
      </c>
      <c r="E25" s="85"/>
    </row>
    <row r="26" spans="1:5" ht="28.8" x14ac:dyDescent="0.55000000000000004">
      <c r="A26" s="92"/>
      <c r="B26" s="88"/>
      <c r="C26" s="88"/>
      <c r="D26" s="34" t="s">
        <v>53</v>
      </c>
      <c r="E26" s="85"/>
    </row>
    <row r="27" spans="1:5" x14ac:dyDescent="0.55000000000000004">
      <c r="A27" s="92" t="s">
        <v>198</v>
      </c>
      <c r="B27" s="88" t="s">
        <v>54</v>
      </c>
      <c r="C27" s="88" t="s">
        <v>55</v>
      </c>
      <c r="D27" s="34" t="s">
        <v>56</v>
      </c>
      <c r="E27" s="86" t="s">
        <v>91</v>
      </c>
    </row>
    <row r="28" spans="1:5" x14ac:dyDescent="0.55000000000000004">
      <c r="A28" s="92"/>
      <c r="B28" s="88"/>
      <c r="C28" s="88"/>
      <c r="D28" s="34" t="s">
        <v>57</v>
      </c>
      <c r="E28" s="86"/>
    </row>
    <row r="29" spans="1:5" x14ac:dyDescent="0.55000000000000004">
      <c r="A29" s="92"/>
      <c r="B29" s="88"/>
      <c r="C29" s="88"/>
      <c r="D29" s="34" t="s">
        <v>58</v>
      </c>
      <c r="E29" s="86"/>
    </row>
    <row r="30" spans="1:5" x14ac:dyDescent="0.55000000000000004">
      <c r="A30" s="92" t="s">
        <v>199</v>
      </c>
      <c r="B30" s="88" t="s">
        <v>60</v>
      </c>
      <c r="C30" s="88" t="s">
        <v>61</v>
      </c>
      <c r="D30" s="34" t="s">
        <v>62</v>
      </c>
      <c r="E30" s="87" t="s">
        <v>93</v>
      </c>
    </row>
    <row r="31" spans="1:5" x14ac:dyDescent="0.55000000000000004">
      <c r="A31" s="92"/>
      <c r="B31" s="88"/>
      <c r="C31" s="88"/>
      <c r="D31" s="34" t="s">
        <v>63</v>
      </c>
      <c r="E31" s="87"/>
    </row>
    <row r="32" spans="1:5" x14ac:dyDescent="0.55000000000000004">
      <c r="A32" s="92"/>
      <c r="B32" s="88"/>
      <c r="C32" s="88"/>
      <c r="D32" s="34" t="s">
        <v>64</v>
      </c>
      <c r="E32" s="87"/>
    </row>
    <row r="33" spans="1:5" ht="28.8" x14ac:dyDescent="0.55000000000000004">
      <c r="A33" s="92" t="s">
        <v>200</v>
      </c>
      <c r="B33" s="88" t="s">
        <v>65</v>
      </c>
      <c r="C33" s="88" t="s">
        <v>66</v>
      </c>
      <c r="D33" s="34" t="s">
        <v>67</v>
      </c>
      <c r="E33" s="89" t="s">
        <v>95</v>
      </c>
    </row>
    <row r="34" spans="1:5" x14ac:dyDescent="0.55000000000000004">
      <c r="A34" s="92"/>
      <c r="B34" s="88"/>
      <c r="C34" s="88"/>
      <c r="D34" s="34" t="s">
        <v>68</v>
      </c>
      <c r="E34" s="89"/>
    </row>
    <row r="35" spans="1:5" x14ac:dyDescent="0.55000000000000004">
      <c r="A35" s="92"/>
      <c r="B35" s="88"/>
      <c r="C35" s="88"/>
      <c r="D35" s="34" t="s">
        <v>69</v>
      </c>
      <c r="E35" s="89"/>
    </row>
  </sheetData>
  <mergeCells count="41">
    <mergeCell ref="A30:A32"/>
    <mergeCell ref="A33:A35"/>
    <mergeCell ref="A16:A19"/>
    <mergeCell ref="A20:A21"/>
    <mergeCell ref="A22:A23"/>
    <mergeCell ref="A24:A26"/>
    <mergeCell ref="A27:A29"/>
    <mergeCell ref="E3:E7"/>
    <mergeCell ref="B2:D2"/>
    <mergeCell ref="A4:A7"/>
    <mergeCell ref="A8:A10"/>
    <mergeCell ref="A12:A15"/>
    <mergeCell ref="B8:B10"/>
    <mergeCell ref="C8:C10"/>
    <mergeCell ref="B4:B7"/>
    <mergeCell ref="C4:C7"/>
    <mergeCell ref="D4:D5"/>
    <mergeCell ref="D6:D7"/>
    <mergeCell ref="E8:E10"/>
    <mergeCell ref="E11:E15"/>
    <mergeCell ref="C20:C21"/>
    <mergeCell ref="B16:B19"/>
    <mergeCell ref="C16:C19"/>
    <mergeCell ref="B12:B15"/>
    <mergeCell ref="C12:C15"/>
    <mergeCell ref="E16:E21"/>
    <mergeCell ref="E22:E26"/>
    <mergeCell ref="E27:E29"/>
    <mergeCell ref="E30:E32"/>
    <mergeCell ref="B33:B35"/>
    <mergeCell ref="C33:C35"/>
    <mergeCell ref="B30:B32"/>
    <mergeCell ref="C30:C32"/>
    <mergeCell ref="E33:E35"/>
    <mergeCell ref="B27:B29"/>
    <mergeCell ref="C27:C29"/>
    <mergeCell ref="B24:B26"/>
    <mergeCell ref="C24:C26"/>
    <mergeCell ref="B22:B23"/>
    <mergeCell ref="C22:C23"/>
    <mergeCell ref="B20:B21"/>
  </mergeCells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D2AA-D0F4-46DE-A2C8-C4BB5C9C01C1}">
  <sheetPr codeName="Sheet10"/>
  <dimension ref="A1:BI15"/>
  <sheetViews>
    <sheetView zoomScale="82" workbookViewId="0">
      <selection activeCell="L2" sqref="L2:L4"/>
    </sheetView>
  </sheetViews>
  <sheetFormatPr defaultRowHeight="14.4" x14ac:dyDescent="0.55000000000000004"/>
  <cols>
    <col min="1" max="1" width="10.62890625" bestFit="1" customWidth="1"/>
    <col min="2" max="2" width="12.3125" bestFit="1" customWidth="1"/>
    <col min="3" max="3" width="11.68359375" bestFit="1" customWidth="1"/>
    <col min="4" max="4" width="15.3125" bestFit="1" customWidth="1"/>
    <col min="5" max="5" width="21.1015625" customWidth="1"/>
    <col min="6" max="6" width="29.1015625" customWidth="1"/>
    <col min="7" max="7" width="16.41796875" customWidth="1"/>
    <col min="8" max="8" width="12.20703125" bestFit="1" customWidth="1"/>
    <col min="9" max="9" width="8.68359375" bestFit="1" customWidth="1"/>
    <col min="10" max="10" width="12.5234375" bestFit="1" customWidth="1"/>
    <col min="11" max="11" width="14.7890625" customWidth="1"/>
    <col min="12" max="12" width="7.3125" bestFit="1" customWidth="1"/>
    <col min="13" max="13" width="8.47265625" bestFit="1" customWidth="1"/>
    <col min="14" max="14" width="10.9453125" bestFit="1" customWidth="1"/>
  </cols>
  <sheetData>
    <row r="1" spans="1:61" s="29" customFormat="1" ht="43.2" x14ac:dyDescent="0.55000000000000004">
      <c r="A1" s="27" t="s">
        <v>109</v>
      </c>
      <c r="B1" s="27" t="s">
        <v>110</v>
      </c>
      <c r="C1" s="27" t="s">
        <v>111</v>
      </c>
      <c r="D1" s="30" t="s">
        <v>165</v>
      </c>
      <c r="E1" s="27" t="s">
        <v>112</v>
      </c>
      <c r="F1" s="27" t="s">
        <v>2</v>
      </c>
      <c r="G1" s="27" t="s">
        <v>113</v>
      </c>
      <c r="H1" s="27" t="s">
        <v>6</v>
      </c>
      <c r="I1" s="27" t="s">
        <v>114</v>
      </c>
      <c r="J1" s="27" t="s">
        <v>4</v>
      </c>
      <c r="K1" s="30" t="s">
        <v>115</v>
      </c>
      <c r="L1" s="27" t="s">
        <v>3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</row>
    <row r="2" spans="1:61" x14ac:dyDescent="0.55000000000000004">
      <c r="A2" s="92">
        <v>7</v>
      </c>
      <c r="B2" s="143">
        <v>45748</v>
      </c>
      <c r="C2" s="143">
        <v>45762</v>
      </c>
      <c r="D2" s="88">
        <v>13</v>
      </c>
      <c r="E2" s="88" t="s">
        <v>157</v>
      </c>
      <c r="F2" s="10" t="s">
        <v>158</v>
      </c>
      <c r="G2" s="20" t="s">
        <v>181</v>
      </c>
      <c r="H2" s="45" t="s">
        <v>168</v>
      </c>
      <c r="I2" s="20"/>
      <c r="J2" s="69">
        <v>24</v>
      </c>
      <c r="K2" s="6">
        <v>8</v>
      </c>
      <c r="L2" s="23" t="s">
        <v>10</v>
      </c>
    </row>
    <row r="3" spans="1:61" ht="43.2" x14ac:dyDescent="0.55000000000000004">
      <c r="A3" s="92"/>
      <c r="B3" s="143"/>
      <c r="C3" s="143"/>
      <c r="D3" s="88"/>
      <c r="E3" s="88"/>
      <c r="F3" s="10" t="s">
        <v>159</v>
      </c>
      <c r="G3" s="10" t="s">
        <v>187</v>
      </c>
      <c r="H3" s="45" t="s">
        <v>168</v>
      </c>
      <c r="I3" s="10"/>
      <c r="J3" s="9">
        <v>12</v>
      </c>
      <c r="K3" s="6">
        <v>7</v>
      </c>
      <c r="L3" s="23" t="s">
        <v>10</v>
      </c>
    </row>
    <row r="4" spans="1:61" ht="43.2" x14ac:dyDescent="0.55000000000000004">
      <c r="A4" s="92"/>
      <c r="B4" s="143"/>
      <c r="C4" s="143"/>
      <c r="D4" s="88"/>
      <c r="E4" s="88"/>
      <c r="F4" s="10" t="s">
        <v>160</v>
      </c>
      <c r="G4" s="10" t="s">
        <v>187</v>
      </c>
      <c r="H4" s="45" t="s">
        <v>168</v>
      </c>
      <c r="I4" s="10"/>
      <c r="J4" s="9">
        <v>15</v>
      </c>
      <c r="K4" s="6">
        <v>5</v>
      </c>
      <c r="L4" s="48" t="s">
        <v>51</v>
      </c>
    </row>
    <row r="8" spans="1:61" ht="18.3" x14ac:dyDescent="0.55000000000000004">
      <c r="M8" s="50" t="s">
        <v>3</v>
      </c>
      <c r="N8" s="50" t="s">
        <v>6</v>
      </c>
    </row>
    <row r="9" spans="1:61" x14ac:dyDescent="0.55000000000000004">
      <c r="M9" s="47" t="s">
        <v>10</v>
      </c>
      <c r="N9" s="45" t="s">
        <v>168</v>
      </c>
    </row>
    <row r="10" spans="1:61" x14ac:dyDescent="0.55000000000000004">
      <c r="M10" s="48" t="s">
        <v>51</v>
      </c>
      <c r="N10" s="51" t="s">
        <v>14</v>
      </c>
    </row>
    <row r="11" spans="1:61" ht="28.8" x14ac:dyDescent="0.55000000000000004">
      <c r="B11" s="31" t="s">
        <v>117</v>
      </c>
      <c r="C11" s="31" t="s">
        <v>118</v>
      </c>
      <c r="D11" s="31" t="s">
        <v>119</v>
      </c>
      <c r="E11" s="138" t="s">
        <v>221</v>
      </c>
      <c r="F11" s="139"/>
      <c r="G11" s="31" t="s">
        <v>120</v>
      </c>
      <c r="M11" s="49" t="s">
        <v>122</v>
      </c>
      <c r="N11" s="52" t="s">
        <v>169</v>
      </c>
    </row>
    <row r="12" spans="1:61" x14ac:dyDescent="0.55000000000000004">
      <c r="B12" s="32" t="s">
        <v>220</v>
      </c>
      <c r="C12" s="4">
        <v>7500</v>
      </c>
      <c r="D12" s="33">
        <f>30000+40000+37000</f>
        <v>107000</v>
      </c>
      <c r="E12" s="140">
        <v>16250</v>
      </c>
      <c r="F12" s="141"/>
      <c r="G12" s="33">
        <f>SUM(C12:F12)</f>
        <v>130750</v>
      </c>
      <c r="M12" s="5"/>
      <c r="N12" s="53" t="s">
        <v>172</v>
      </c>
    </row>
    <row r="13" spans="1:61" x14ac:dyDescent="0.55000000000000004">
      <c r="M13" s="5"/>
      <c r="N13" s="54" t="s">
        <v>173</v>
      </c>
    </row>
    <row r="14" spans="1:61" x14ac:dyDescent="0.55000000000000004">
      <c r="M14" s="5"/>
      <c r="N14" s="55" t="s">
        <v>170</v>
      </c>
    </row>
    <row r="15" spans="1:61" x14ac:dyDescent="0.55000000000000004">
      <c r="M15" s="3"/>
      <c r="N15" s="56" t="s">
        <v>171</v>
      </c>
    </row>
  </sheetData>
  <mergeCells count="7">
    <mergeCell ref="E11:F11"/>
    <mergeCell ref="E12:F12"/>
    <mergeCell ref="D2:D4"/>
    <mergeCell ref="A2:A4"/>
    <mergeCell ref="B2:B4"/>
    <mergeCell ref="C2:C4"/>
    <mergeCell ref="E2:E4"/>
  </mergeCells>
  <conditionalFormatting sqref="H2:H4">
    <cfRule type="containsText" dxfId="67" priority="1" operator="containsText" text="Approved">
      <formula>NOT(ISERROR(SEARCH("Approved",H2)))</formula>
    </cfRule>
    <cfRule type="containsText" dxfId="66" priority="2" operator="containsText" text="Needs Review">
      <formula>NOT(ISERROR(SEARCH("Needs Review",H2)))</formula>
    </cfRule>
    <cfRule type="containsText" dxfId="65" priority="3" operator="containsText" text="Not Started">
      <formula>NOT(ISERROR(SEARCH("Not Started",H2)))</formula>
    </cfRule>
    <cfRule type="containsText" dxfId="64" priority="4" operator="containsText" text="On Hold">
      <formula>NOT(ISERROR(SEARCH("On Hold",H2)))</formula>
    </cfRule>
    <cfRule type="containsText" dxfId="63" priority="5" operator="containsText" text="Overdue">
      <formula>NOT(ISERROR(SEARCH("Overdue",H2)))</formula>
    </cfRule>
    <cfRule type="containsText" dxfId="62" priority="6" operator="containsText" text="Complete">
      <formula>NOT(ISERROR(SEARCH("Complete",H2)))</formula>
    </cfRule>
    <cfRule type="containsText" dxfId="61" priority="7" operator="containsText" text="In Progress">
      <formula>NOT(ISERROR(SEARCH("In Progress",H2)))</formula>
    </cfRule>
  </conditionalFormatting>
  <conditionalFormatting sqref="L2:L3">
    <cfRule type="containsText" dxfId="60" priority="22" operator="containsText" text="Low">
      <formula>NOT(ISERROR(SEARCH("Low",L2)))</formula>
    </cfRule>
    <cfRule type="containsText" dxfId="59" priority="23" operator="containsText" text="Medium">
      <formula>NOT(ISERROR(SEARCH("Medium",L2)))</formula>
    </cfRule>
    <cfRule type="containsText" dxfId="58" priority="24" operator="containsText" text="High">
      <formula>NOT(ISERROR(SEARCH("High",L2)))</formula>
    </cfRule>
    <cfRule type="containsText" dxfId="57" priority="25" operator="containsText" text="Approved">
      <formula>NOT(ISERROR(SEARCH("Approved",L2)))</formula>
    </cfRule>
    <cfRule type="containsText" dxfId="56" priority="26" operator="containsText" text="Needs Review">
      <formula>NOT(ISERROR(SEARCH("Needs Review",L2)))</formula>
    </cfRule>
    <cfRule type="containsText" dxfId="55" priority="27" operator="containsText" text="Not Started">
      <formula>NOT(ISERROR(SEARCH("Not Started",L2)))</formula>
    </cfRule>
    <cfRule type="containsText" dxfId="54" priority="28" operator="containsText" text="On Hold">
      <formula>NOT(ISERROR(SEARCH("On Hold",L2)))</formula>
    </cfRule>
    <cfRule type="containsText" dxfId="53" priority="29" operator="containsText" text="Overdue">
      <formula>NOT(ISERROR(SEARCH("Overdue",L2)))</formula>
    </cfRule>
    <cfRule type="containsText" dxfId="52" priority="30" operator="containsText" text="Complete">
      <formula>NOT(ISERROR(SEARCH("Complete",L2)))</formula>
    </cfRule>
    <cfRule type="containsText" dxfId="51" priority="31" operator="containsText" text="In Progress">
      <formula>NOT(ISERROR(SEARCH("In Progress",L2)))</formula>
    </cfRule>
  </conditionalFormatting>
  <conditionalFormatting sqref="M9">
    <cfRule type="containsText" dxfId="50" priority="58" operator="containsText" text="In Progress">
      <formula>NOT(ISERROR(SEARCH("In Progress",M9)))</formula>
    </cfRule>
    <cfRule type="containsText" dxfId="49" priority="49" operator="containsText" text="Low">
      <formula>NOT(ISERROR(SEARCH("Low",M9)))</formula>
    </cfRule>
    <cfRule type="containsText" dxfId="48" priority="50" operator="containsText" text="Medium">
      <formula>NOT(ISERROR(SEARCH("Medium",M9)))</formula>
    </cfRule>
    <cfRule type="containsText" dxfId="47" priority="51" operator="containsText" text="High">
      <formula>NOT(ISERROR(SEARCH("High",M9)))</formula>
    </cfRule>
    <cfRule type="containsText" dxfId="46" priority="52" operator="containsText" text="Approved">
      <formula>NOT(ISERROR(SEARCH("Approved",M9)))</formula>
    </cfRule>
    <cfRule type="containsText" dxfId="45" priority="53" operator="containsText" text="Needs Review">
      <formula>NOT(ISERROR(SEARCH("Needs Review",M9)))</formula>
    </cfRule>
    <cfRule type="containsText" dxfId="44" priority="54" operator="containsText" text="Not Started">
      <formula>NOT(ISERROR(SEARCH("Not Started",M9)))</formula>
    </cfRule>
    <cfRule type="containsText" dxfId="43" priority="55" operator="containsText" text="On Hold">
      <formula>NOT(ISERROR(SEARCH("On Hold",M9)))</formula>
    </cfRule>
    <cfRule type="containsText" dxfId="42" priority="56" operator="containsText" text="Overdue">
      <formula>NOT(ISERROR(SEARCH("Overdue",M9)))</formula>
    </cfRule>
    <cfRule type="containsText" dxfId="41" priority="57" operator="containsText" text="Complete">
      <formula>NOT(ISERROR(SEARCH("Complete",M9)))</formula>
    </cfRule>
  </conditionalFormatting>
  <conditionalFormatting sqref="N9">
    <cfRule type="containsText" dxfId="40" priority="46" operator="containsText" text="Overdue">
      <formula>NOT(ISERROR(SEARCH("Overdue",N9)))</formula>
    </cfRule>
    <cfRule type="containsText" dxfId="39" priority="47" operator="containsText" text="Complete">
      <formula>NOT(ISERROR(SEARCH("Complete",N9)))</formula>
    </cfRule>
    <cfRule type="containsText" dxfId="38" priority="48" operator="containsText" text="In Progress">
      <formula>NOT(ISERROR(SEARCH("In Progress",N9)))</formula>
    </cfRule>
    <cfRule type="containsText" dxfId="37" priority="43" operator="containsText" text="Needs Review">
      <formula>NOT(ISERROR(SEARCH("Needs Review",N9)))</formula>
    </cfRule>
    <cfRule type="containsText" dxfId="36" priority="44" operator="containsText" text="Not Started">
      <formula>NOT(ISERROR(SEARCH("Not Started",N9)))</formula>
    </cfRule>
    <cfRule type="containsText" dxfId="35" priority="45" operator="containsText" text="On Hold">
      <formula>NOT(ISERROR(SEARCH("On Hold",N9)))</formula>
    </cfRule>
    <cfRule type="containsText" dxfId="34" priority="42" operator="containsText" text="Approved">
      <formula>NOT(ISERROR(SEARCH("Approved",N9)))</formula>
    </cfRule>
  </conditionalFormatting>
  <dataValidations count="2">
    <dataValidation type="list" allowBlank="1" showInputMessage="1" showErrorMessage="1" sqref="H2:H4" xr:uid="{B080DCDA-15D4-433D-8964-2C79C5368EA9}">
      <formula1>$N$9:$N$15</formula1>
    </dataValidation>
    <dataValidation type="list" allowBlank="1" showInputMessage="1" showErrorMessage="1" sqref="L2:L4" xr:uid="{CF5B5031-DA62-4A5A-878A-BB53B168C515}">
      <formula1>$M$9:$M$11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45C2-35E2-4CC8-8EF4-D88C6A0C4250}">
  <sheetPr codeName="Sheet11"/>
  <dimension ref="A1:BI15"/>
  <sheetViews>
    <sheetView zoomScale="52" zoomScaleNormal="90" workbookViewId="0">
      <selection activeCell="H10" sqref="H10"/>
    </sheetView>
  </sheetViews>
  <sheetFormatPr defaultRowHeight="14.4" x14ac:dyDescent="0.55000000000000004"/>
  <cols>
    <col min="1" max="1" width="10.62890625" bestFit="1" customWidth="1"/>
    <col min="2" max="2" width="12.3125" bestFit="1" customWidth="1"/>
    <col min="3" max="3" width="11.68359375" bestFit="1" customWidth="1"/>
    <col min="4" max="4" width="11.68359375" customWidth="1"/>
    <col min="5" max="5" width="29.3125" bestFit="1" customWidth="1"/>
    <col min="6" max="6" width="28.26171875" customWidth="1"/>
    <col min="7" max="7" width="12.7890625" bestFit="1" customWidth="1"/>
    <col min="8" max="8" width="12.20703125" bestFit="1" customWidth="1"/>
    <col min="9" max="9" width="8.68359375" bestFit="1" customWidth="1"/>
    <col min="10" max="10" width="12.5234375" bestFit="1" customWidth="1"/>
    <col min="11" max="11" width="15.5234375" customWidth="1"/>
    <col min="12" max="12" width="7.3125" bestFit="1" customWidth="1"/>
    <col min="13" max="13" width="8.47265625" bestFit="1" customWidth="1"/>
    <col min="14" max="14" width="10.89453125" bestFit="1" customWidth="1"/>
  </cols>
  <sheetData>
    <row r="1" spans="1:61" s="29" customFormat="1" ht="28.8" x14ac:dyDescent="0.55000000000000004">
      <c r="A1" s="27" t="s">
        <v>109</v>
      </c>
      <c r="B1" s="27" t="s">
        <v>110</v>
      </c>
      <c r="C1" s="27" t="s">
        <v>111</v>
      </c>
      <c r="D1" s="27" t="s">
        <v>165</v>
      </c>
      <c r="E1" s="27" t="s">
        <v>112</v>
      </c>
      <c r="F1" s="27" t="s">
        <v>2</v>
      </c>
      <c r="G1" s="27" t="s">
        <v>113</v>
      </c>
      <c r="H1" s="27" t="s">
        <v>6</v>
      </c>
      <c r="I1" s="27" t="s">
        <v>114</v>
      </c>
      <c r="J1" s="27" t="s">
        <v>4</v>
      </c>
      <c r="K1" s="31" t="s">
        <v>115</v>
      </c>
      <c r="L1" s="27" t="s">
        <v>3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</row>
    <row r="2" spans="1:61" ht="28.8" x14ac:dyDescent="0.55000000000000004">
      <c r="A2" s="92">
        <v>8</v>
      </c>
      <c r="B2" s="142">
        <v>45763</v>
      </c>
      <c r="C2" s="143">
        <v>45777</v>
      </c>
      <c r="D2" s="92">
        <v>13</v>
      </c>
      <c r="E2" s="92" t="s">
        <v>161</v>
      </c>
      <c r="F2" s="34" t="s">
        <v>67</v>
      </c>
      <c r="G2" s="5" t="s">
        <v>126</v>
      </c>
      <c r="H2" s="45" t="s">
        <v>168</v>
      </c>
      <c r="I2" s="20"/>
      <c r="J2" s="6">
        <v>20</v>
      </c>
      <c r="K2" s="6">
        <v>8</v>
      </c>
      <c r="L2" s="23" t="s">
        <v>10</v>
      </c>
    </row>
    <row r="3" spans="1:61" x14ac:dyDescent="0.55000000000000004">
      <c r="A3" s="92"/>
      <c r="B3" s="142"/>
      <c r="C3" s="143"/>
      <c r="D3" s="92"/>
      <c r="E3" s="92"/>
      <c r="F3" s="34" t="s">
        <v>68</v>
      </c>
      <c r="G3" s="6" t="s">
        <v>181</v>
      </c>
      <c r="H3" s="45" t="s">
        <v>168</v>
      </c>
      <c r="I3" s="10"/>
      <c r="J3" s="7">
        <v>12</v>
      </c>
      <c r="K3" s="6">
        <v>8</v>
      </c>
      <c r="L3" s="23" t="s">
        <v>10</v>
      </c>
    </row>
    <row r="4" spans="1:61" x14ac:dyDescent="0.55000000000000004">
      <c r="A4" s="92"/>
      <c r="B4" s="142"/>
      <c r="C4" s="143"/>
      <c r="D4" s="92"/>
      <c r="E4" s="92"/>
      <c r="F4" s="34" t="s">
        <v>69</v>
      </c>
      <c r="G4" s="6" t="s">
        <v>126</v>
      </c>
      <c r="H4" s="45" t="s">
        <v>168</v>
      </c>
      <c r="I4" s="10"/>
      <c r="J4" s="7">
        <v>20</v>
      </c>
      <c r="K4" s="6">
        <v>5</v>
      </c>
      <c r="L4" s="48" t="s">
        <v>51</v>
      </c>
    </row>
    <row r="8" spans="1:61" ht="18.3" x14ac:dyDescent="0.55000000000000004">
      <c r="M8" s="50" t="s">
        <v>3</v>
      </c>
      <c r="N8" s="50" t="s">
        <v>6</v>
      </c>
    </row>
    <row r="9" spans="1:61" x14ac:dyDescent="0.55000000000000004">
      <c r="M9" s="47" t="s">
        <v>10</v>
      </c>
      <c r="N9" s="45" t="s">
        <v>168</v>
      </c>
    </row>
    <row r="10" spans="1:61" x14ac:dyDescent="0.55000000000000004">
      <c r="M10" s="48" t="s">
        <v>51</v>
      </c>
      <c r="N10" s="51" t="s">
        <v>14</v>
      </c>
    </row>
    <row r="11" spans="1:61" ht="28.8" x14ac:dyDescent="0.55000000000000004">
      <c r="A11" s="31" t="s">
        <v>117</v>
      </c>
      <c r="B11" s="31" t="s">
        <v>118</v>
      </c>
      <c r="C11" s="31" t="s">
        <v>119</v>
      </c>
      <c r="D11" s="138" t="s">
        <v>221</v>
      </c>
      <c r="E11" s="139"/>
      <c r="F11" s="31" t="s">
        <v>120</v>
      </c>
      <c r="M11" s="49" t="s">
        <v>122</v>
      </c>
      <c r="N11" s="52" t="s">
        <v>169</v>
      </c>
    </row>
    <row r="12" spans="1:61" x14ac:dyDescent="0.55000000000000004">
      <c r="A12" s="32" t="s">
        <v>220</v>
      </c>
      <c r="B12" s="4">
        <v>7286</v>
      </c>
      <c r="C12" s="33">
        <f>50000+55000+37000</f>
        <v>142000</v>
      </c>
      <c r="D12" s="140">
        <v>20000</v>
      </c>
      <c r="E12" s="141"/>
      <c r="F12" s="33">
        <f>SUM(B12:E12)</f>
        <v>169286</v>
      </c>
      <c r="M12" s="5"/>
      <c r="N12" s="53" t="s">
        <v>172</v>
      </c>
    </row>
    <row r="13" spans="1:61" x14ac:dyDescent="0.55000000000000004">
      <c r="M13" s="5"/>
      <c r="N13" s="54" t="s">
        <v>173</v>
      </c>
    </row>
    <row r="14" spans="1:61" x14ac:dyDescent="0.55000000000000004">
      <c r="M14" s="5"/>
      <c r="N14" s="55" t="s">
        <v>170</v>
      </c>
    </row>
    <row r="15" spans="1:61" x14ac:dyDescent="0.55000000000000004">
      <c r="M15" s="3"/>
      <c r="N15" s="56" t="s">
        <v>171</v>
      </c>
    </row>
  </sheetData>
  <mergeCells count="7">
    <mergeCell ref="D11:E11"/>
    <mergeCell ref="D12:E12"/>
    <mergeCell ref="A2:A4"/>
    <mergeCell ref="B2:B4"/>
    <mergeCell ref="C2:C4"/>
    <mergeCell ref="E2:E4"/>
    <mergeCell ref="D2:D4"/>
  </mergeCells>
  <conditionalFormatting sqref="H2:H4">
    <cfRule type="containsText" dxfId="33" priority="1" operator="containsText" text="Approved">
      <formula>NOT(ISERROR(SEARCH("Approved",H2)))</formula>
    </cfRule>
    <cfRule type="containsText" dxfId="32" priority="2" operator="containsText" text="Needs Review">
      <formula>NOT(ISERROR(SEARCH("Needs Review",H2)))</formula>
    </cfRule>
    <cfRule type="containsText" dxfId="31" priority="3" operator="containsText" text="Not Started">
      <formula>NOT(ISERROR(SEARCH("Not Started",H2)))</formula>
    </cfRule>
    <cfRule type="containsText" dxfId="30" priority="4" operator="containsText" text="On Hold">
      <formula>NOT(ISERROR(SEARCH("On Hold",H2)))</formula>
    </cfRule>
    <cfRule type="containsText" dxfId="29" priority="5" operator="containsText" text="Overdue">
      <formula>NOT(ISERROR(SEARCH("Overdue",H2)))</formula>
    </cfRule>
    <cfRule type="containsText" dxfId="28" priority="6" operator="containsText" text="Complete">
      <formula>NOT(ISERROR(SEARCH("Complete",H2)))</formula>
    </cfRule>
    <cfRule type="containsText" dxfId="27" priority="7" operator="containsText" text="In Progress">
      <formula>NOT(ISERROR(SEARCH("In Progress",H2)))</formula>
    </cfRule>
  </conditionalFormatting>
  <conditionalFormatting sqref="L2:L3">
    <cfRule type="containsText" dxfId="26" priority="22" operator="containsText" text="Low">
      <formula>NOT(ISERROR(SEARCH("Low",L2)))</formula>
    </cfRule>
    <cfRule type="containsText" dxfId="25" priority="23" operator="containsText" text="Medium">
      <formula>NOT(ISERROR(SEARCH("Medium",L2)))</formula>
    </cfRule>
    <cfRule type="containsText" dxfId="24" priority="24" operator="containsText" text="High">
      <formula>NOT(ISERROR(SEARCH("High",L2)))</formula>
    </cfRule>
    <cfRule type="containsText" dxfId="23" priority="25" operator="containsText" text="Approved">
      <formula>NOT(ISERROR(SEARCH("Approved",L2)))</formula>
    </cfRule>
    <cfRule type="containsText" dxfId="22" priority="26" operator="containsText" text="Needs Review">
      <formula>NOT(ISERROR(SEARCH("Needs Review",L2)))</formula>
    </cfRule>
    <cfRule type="containsText" dxfId="21" priority="27" operator="containsText" text="Not Started">
      <formula>NOT(ISERROR(SEARCH("Not Started",L2)))</formula>
    </cfRule>
    <cfRule type="containsText" dxfId="20" priority="28" operator="containsText" text="On Hold">
      <formula>NOT(ISERROR(SEARCH("On Hold",L2)))</formula>
    </cfRule>
    <cfRule type="containsText" dxfId="19" priority="29" operator="containsText" text="Overdue">
      <formula>NOT(ISERROR(SEARCH("Overdue",L2)))</formula>
    </cfRule>
    <cfRule type="containsText" dxfId="18" priority="30" operator="containsText" text="Complete">
      <formula>NOT(ISERROR(SEARCH("Complete",L2)))</formula>
    </cfRule>
    <cfRule type="containsText" dxfId="17" priority="31" operator="containsText" text="In Progress">
      <formula>NOT(ISERROR(SEARCH("In Progress",L2)))</formula>
    </cfRule>
  </conditionalFormatting>
  <conditionalFormatting sqref="M9">
    <cfRule type="containsText" dxfId="16" priority="58" operator="containsText" text="In Progress">
      <formula>NOT(ISERROR(SEARCH("In Progress",M9)))</formula>
    </cfRule>
    <cfRule type="containsText" dxfId="15" priority="49" operator="containsText" text="Low">
      <formula>NOT(ISERROR(SEARCH("Low",M9)))</formula>
    </cfRule>
    <cfRule type="containsText" dxfId="14" priority="50" operator="containsText" text="Medium">
      <formula>NOT(ISERROR(SEARCH("Medium",M9)))</formula>
    </cfRule>
    <cfRule type="containsText" dxfId="13" priority="51" operator="containsText" text="High">
      <formula>NOT(ISERROR(SEARCH("High",M9)))</formula>
    </cfRule>
    <cfRule type="containsText" dxfId="12" priority="52" operator="containsText" text="Approved">
      <formula>NOT(ISERROR(SEARCH("Approved",M9)))</formula>
    </cfRule>
    <cfRule type="containsText" dxfId="11" priority="53" operator="containsText" text="Needs Review">
      <formula>NOT(ISERROR(SEARCH("Needs Review",M9)))</formula>
    </cfRule>
    <cfRule type="containsText" dxfId="10" priority="54" operator="containsText" text="Not Started">
      <formula>NOT(ISERROR(SEARCH("Not Started",M9)))</formula>
    </cfRule>
    <cfRule type="containsText" dxfId="9" priority="55" operator="containsText" text="On Hold">
      <formula>NOT(ISERROR(SEARCH("On Hold",M9)))</formula>
    </cfRule>
    <cfRule type="containsText" dxfId="8" priority="56" operator="containsText" text="Overdue">
      <formula>NOT(ISERROR(SEARCH("Overdue",M9)))</formula>
    </cfRule>
    <cfRule type="containsText" dxfId="7" priority="57" operator="containsText" text="Complete">
      <formula>NOT(ISERROR(SEARCH("Complete",M9)))</formula>
    </cfRule>
  </conditionalFormatting>
  <conditionalFormatting sqref="N9">
    <cfRule type="containsText" dxfId="6" priority="46" operator="containsText" text="Overdue">
      <formula>NOT(ISERROR(SEARCH("Overdue",N9)))</formula>
    </cfRule>
    <cfRule type="containsText" dxfId="5" priority="47" operator="containsText" text="Complete">
      <formula>NOT(ISERROR(SEARCH("Complete",N9)))</formula>
    </cfRule>
    <cfRule type="containsText" dxfId="4" priority="48" operator="containsText" text="In Progress">
      <formula>NOT(ISERROR(SEARCH("In Progress",N9)))</formula>
    </cfRule>
    <cfRule type="containsText" dxfId="3" priority="43" operator="containsText" text="Needs Review">
      <formula>NOT(ISERROR(SEARCH("Needs Review",N9)))</formula>
    </cfRule>
    <cfRule type="containsText" dxfId="2" priority="44" operator="containsText" text="Not Started">
      <formula>NOT(ISERROR(SEARCH("Not Started",N9)))</formula>
    </cfRule>
    <cfRule type="containsText" dxfId="1" priority="45" operator="containsText" text="On Hold">
      <formula>NOT(ISERROR(SEARCH("On Hold",N9)))</formula>
    </cfRule>
    <cfRule type="containsText" dxfId="0" priority="42" operator="containsText" text="Approved">
      <formula>NOT(ISERROR(SEARCH("Approved",N9)))</formula>
    </cfRule>
  </conditionalFormatting>
  <dataValidations count="2">
    <dataValidation type="list" allowBlank="1" showInputMessage="1" showErrorMessage="1" sqref="H2:H4" xr:uid="{C7D67E00-981C-46C1-8CF2-31BE1DD5D81A}">
      <formula1>$N$9:$N$15</formula1>
    </dataValidation>
    <dataValidation type="list" allowBlank="1" showInputMessage="1" showErrorMessage="1" sqref="L2:L4" xr:uid="{E37F88E5-7F4F-47E6-B91C-9FD8C5E4868B}">
      <formula1>$M$9:$M$11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989D-47AA-4908-AC14-D3F6D2AA19D4}">
  <sheetPr codeName="Sheet12"/>
  <dimension ref="A1:E39"/>
  <sheetViews>
    <sheetView zoomScale="64" zoomScaleNormal="55" workbookViewId="0">
      <selection activeCell="B31" sqref="B31:B38"/>
    </sheetView>
  </sheetViews>
  <sheetFormatPr defaultColWidth="18.3125" defaultRowHeight="14.4" x14ac:dyDescent="0.55000000000000004"/>
  <cols>
    <col min="1" max="1" width="22.734375" customWidth="1"/>
    <col min="2" max="2" width="14.5234375" bestFit="1" customWidth="1"/>
    <col min="3" max="3" width="14.578125" customWidth="1"/>
    <col min="4" max="5" width="13.578125" bestFit="1" customWidth="1"/>
  </cols>
  <sheetData>
    <row r="1" spans="1:5" x14ac:dyDescent="0.55000000000000004">
      <c r="A1" s="149" t="s">
        <v>227</v>
      </c>
      <c r="B1" s="144"/>
      <c r="C1" s="144"/>
      <c r="D1" s="144"/>
      <c r="E1" s="144"/>
    </row>
    <row r="2" spans="1:5" x14ac:dyDescent="0.55000000000000004">
      <c r="A2" s="70" t="s">
        <v>202</v>
      </c>
      <c r="B2" s="70" t="s">
        <v>217</v>
      </c>
      <c r="C2" s="70" t="s">
        <v>213</v>
      </c>
      <c r="D2" s="70" t="s">
        <v>214</v>
      </c>
      <c r="E2" s="70" t="s">
        <v>215</v>
      </c>
    </row>
    <row r="3" spans="1:5" x14ac:dyDescent="0.55000000000000004">
      <c r="A3" s="8" t="s">
        <v>116</v>
      </c>
      <c r="B3" s="73">
        <v>50000</v>
      </c>
      <c r="C3" s="73">
        <f>B3*4</f>
        <v>200000</v>
      </c>
      <c r="D3" s="73">
        <f>B3*8</f>
        <v>400000</v>
      </c>
      <c r="E3" s="73">
        <f>B3*12</f>
        <v>600000</v>
      </c>
    </row>
    <row r="4" spans="1:5" x14ac:dyDescent="0.55000000000000004">
      <c r="A4" s="8" t="s">
        <v>97</v>
      </c>
      <c r="B4" s="73">
        <v>40000</v>
      </c>
      <c r="C4" s="73">
        <f t="shared" ref="C4:C10" si="0">B4*4</f>
        <v>160000</v>
      </c>
      <c r="D4" s="73">
        <f t="shared" ref="D4:D10" si="1">B4*8</f>
        <v>320000</v>
      </c>
      <c r="E4" s="73">
        <f t="shared" ref="E4:E10" si="2">B4*12</f>
        <v>480000</v>
      </c>
    </row>
    <row r="5" spans="1:5" x14ac:dyDescent="0.55000000000000004">
      <c r="A5" s="8" t="s">
        <v>127</v>
      </c>
      <c r="B5" s="73">
        <v>30000</v>
      </c>
      <c r="C5" s="73">
        <f t="shared" si="0"/>
        <v>120000</v>
      </c>
      <c r="D5" s="73">
        <f t="shared" si="1"/>
        <v>240000</v>
      </c>
      <c r="E5" s="73">
        <f t="shared" si="2"/>
        <v>360000</v>
      </c>
    </row>
    <row r="6" spans="1:5" x14ac:dyDescent="0.55000000000000004">
      <c r="A6" s="8" t="s">
        <v>174</v>
      </c>
      <c r="B6" s="73">
        <v>40000</v>
      </c>
      <c r="C6" s="73">
        <f t="shared" si="0"/>
        <v>160000</v>
      </c>
      <c r="D6" s="73">
        <f t="shared" si="1"/>
        <v>320000</v>
      </c>
      <c r="E6" s="73">
        <f t="shared" si="2"/>
        <v>480000</v>
      </c>
    </row>
    <row r="7" spans="1:5" x14ac:dyDescent="0.55000000000000004">
      <c r="A7" s="8" t="s">
        <v>203</v>
      </c>
      <c r="B7" s="73">
        <v>50000</v>
      </c>
      <c r="C7" s="73">
        <f t="shared" si="0"/>
        <v>200000</v>
      </c>
      <c r="D7" s="73">
        <f t="shared" si="1"/>
        <v>400000</v>
      </c>
      <c r="E7" s="73">
        <f t="shared" si="2"/>
        <v>600000</v>
      </c>
    </row>
    <row r="8" spans="1:5" x14ac:dyDescent="0.55000000000000004">
      <c r="A8" s="8" t="s">
        <v>204</v>
      </c>
      <c r="B8" s="73">
        <v>60000</v>
      </c>
      <c r="C8" s="73">
        <f t="shared" si="0"/>
        <v>240000</v>
      </c>
      <c r="D8" s="73">
        <f t="shared" si="1"/>
        <v>480000</v>
      </c>
      <c r="E8" s="73">
        <f t="shared" si="2"/>
        <v>720000</v>
      </c>
    </row>
    <row r="9" spans="1:5" x14ac:dyDescent="0.55000000000000004">
      <c r="A9" s="8" t="s">
        <v>181</v>
      </c>
      <c r="B9" s="73">
        <v>37000</v>
      </c>
      <c r="C9" s="73">
        <f t="shared" si="0"/>
        <v>148000</v>
      </c>
      <c r="D9" s="73">
        <f t="shared" si="1"/>
        <v>296000</v>
      </c>
      <c r="E9" s="73">
        <f t="shared" si="2"/>
        <v>444000</v>
      </c>
    </row>
    <row r="10" spans="1:5" x14ac:dyDescent="0.55000000000000004">
      <c r="A10" s="8" t="s">
        <v>185</v>
      </c>
      <c r="B10" s="73">
        <v>40000</v>
      </c>
      <c r="C10" s="73">
        <f t="shared" si="0"/>
        <v>160000</v>
      </c>
      <c r="D10" s="73">
        <f t="shared" si="1"/>
        <v>320000</v>
      </c>
      <c r="E10" s="73">
        <f t="shared" si="2"/>
        <v>480000</v>
      </c>
    </row>
    <row r="11" spans="1:5" x14ac:dyDescent="0.55000000000000004">
      <c r="A11" s="71" t="s">
        <v>205</v>
      </c>
      <c r="B11" s="72"/>
      <c r="C11" s="74">
        <f>SUM(C3:C10)</f>
        <v>1388000</v>
      </c>
      <c r="D11" s="74">
        <f>SUM(D3:D10)</f>
        <v>2776000</v>
      </c>
      <c r="E11" s="74">
        <f>SUM(E3:E10)</f>
        <v>4164000</v>
      </c>
    </row>
    <row r="14" spans="1:5" x14ac:dyDescent="0.55000000000000004">
      <c r="A14" s="149" t="s">
        <v>211</v>
      </c>
      <c r="B14" s="149"/>
    </row>
    <row r="15" spans="1:5" x14ac:dyDescent="0.55000000000000004">
      <c r="A15" s="70" t="s">
        <v>206</v>
      </c>
      <c r="B15" s="70" t="s">
        <v>215</v>
      </c>
    </row>
    <row r="16" spans="1:5" x14ac:dyDescent="0.55000000000000004">
      <c r="A16" s="8" t="s">
        <v>210</v>
      </c>
      <c r="B16" s="73">
        <v>110000</v>
      </c>
    </row>
    <row r="17" spans="1:4" ht="28.8" x14ac:dyDescent="0.55000000000000004">
      <c r="A17" s="8" t="s">
        <v>207</v>
      </c>
      <c r="B17" s="73">
        <v>130000</v>
      </c>
    </row>
    <row r="18" spans="1:4" x14ac:dyDescent="0.55000000000000004">
      <c r="A18" s="8" t="s">
        <v>208</v>
      </c>
      <c r="B18" s="73">
        <v>75000</v>
      </c>
    </row>
    <row r="19" spans="1:4" x14ac:dyDescent="0.55000000000000004">
      <c r="A19" s="71" t="s">
        <v>209</v>
      </c>
      <c r="B19" s="74">
        <f>SUM(B16:B18)</f>
        <v>315000</v>
      </c>
    </row>
    <row r="22" spans="1:4" x14ac:dyDescent="0.55000000000000004">
      <c r="A22" s="149" t="s">
        <v>216</v>
      </c>
      <c r="B22" s="149"/>
      <c r="C22" s="149"/>
      <c r="D22" s="149"/>
    </row>
    <row r="23" spans="1:4" x14ac:dyDescent="0.55000000000000004">
      <c r="A23" s="70" t="s">
        <v>212</v>
      </c>
      <c r="B23" s="70" t="s">
        <v>218</v>
      </c>
      <c r="C23" s="70" t="s">
        <v>219</v>
      </c>
      <c r="D23" s="70" t="s">
        <v>117</v>
      </c>
    </row>
    <row r="24" spans="1:4" x14ac:dyDescent="0.55000000000000004">
      <c r="A24" s="75" t="s">
        <v>213</v>
      </c>
      <c r="B24" s="73">
        <f>C11</f>
        <v>1388000</v>
      </c>
      <c r="C24" s="73">
        <v>315000</v>
      </c>
      <c r="D24" s="74">
        <f>B24+C24</f>
        <v>1703000</v>
      </c>
    </row>
    <row r="25" spans="1:4" x14ac:dyDescent="0.55000000000000004">
      <c r="A25" s="75" t="s">
        <v>214</v>
      </c>
      <c r="B25" s="73">
        <f>D11</f>
        <v>2776000</v>
      </c>
      <c r="C25" s="73">
        <v>315000</v>
      </c>
      <c r="D25" s="74">
        <f>B25+C25</f>
        <v>3091000</v>
      </c>
    </row>
    <row r="26" spans="1:4" x14ac:dyDescent="0.55000000000000004">
      <c r="A26" s="75" t="s">
        <v>215</v>
      </c>
      <c r="B26" s="73">
        <f>E11</f>
        <v>4164000</v>
      </c>
      <c r="C26" s="73">
        <v>315000</v>
      </c>
      <c r="D26" s="74">
        <f>B26+C26</f>
        <v>4479000</v>
      </c>
    </row>
    <row r="30" spans="1:4" x14ac:dyDescent="0.55000000000000004">
      <c r="A30" s="78" t="s">
        <v>224</v>
      </c>
      <c r="B30" s="78" t="s">
        <v>222</v>
      </c>
      <c r="C30" s="78" t="s">
        <v>72</v>
      </c>
    </row>
    <row r="31" spans="1:4" x14ac:dyDescent="0.55000000000000004">
      <c r="A31" s="20" t="s">
        <v>79</v>
      </c>
      <c r="B31" s="79">
        <v>185000</v>
      </c>
      <c r="C31" s="20">
        <v>1</v>
      </c>
    </row>
    <row r="32" spans="1:4" x14ac:dyDescent="0.55000000000000004">
      <c r="A32" s="20" t="s">
        <v>81</v>
      </c>
      <c r="B32" s="80">
        <v>133125</v>
      </c>
      <c r="C32" s="20">
        <v>1</v>
      </c>
    </row>
    <row r="33" spans="1:3" x14ac:dyDescent="0.55000000000000004">
      <c r="A33" s="20" t="s">
        <v>84</v>
      </c>
      <c r="B33" s="80">
        <v>184523</v>
      </c>
      <c r="C33" s="20">
        <v>2</v>
      </c>
    </row>
    <row r="34" spans="1:3" x14ac:dyDescent="0.55000000000000004">
      <c r="A34" s="20" t="s">
        <v>86</v>
      </c>
      <c r="B34" s="81">
        <v>209000</v>
      </c>
      <c r="C34" s="20">
        <v>2</v>
      </c>
    </row>
    <row r="35" spans="1:3" x14ac:dyDescent="0.55000000000000004">
      <c r="A35" s="20" t="s">
        <v>89</v>
      </c>
      <c r="B35" s="80">
        <v>236856</v>
      </c>
      <c r="C35" s="20">
        <v>3</v>
      </c>
    </row>
    <row r="36" spans="1:3" x14ac:dyDescent="0.55000000000000004">
      <c r="A36" s="20" t="s">
        <v>91</v>
      </c>
      <c r="B36" s="80">
        <v>161460</v>
      </c>
      <c r="C36" s="20">
        <v>3</v>
      </c>
    </row>
    <row r="37" spans="1:3" x14ac:dyDescent="0.55000000000000004">
      <c r="A37" s="20" t="s">
        <v>93</v>
      </c>
      <c r="B37" s="80">
        <v>130750</v>
      </c>
      <c r="C37" s="20">
        <v>4</v>
      </c>
    </row>
    <row r="38" spans="1:3" x14ac:dyDescent="0.55000000000000004">
      <c r="A38" s="20" t="s">
        <v>95</v>
      </c>
      <c r="B38" s="80">
        <v>169286</v>
      </c>
      <c r="C38" s="20">
        <v>4</v>
      </c>
    </row>
    <row r="39" spans="1:3" x14ac:dyDescent="0.55000000000000004">
      <c r="A39" s="77" t="s">
        <v>223</v>
      </c>
      <c r="B39" s="76">
        <f>SUM(B31:B38)</f>
        <v>1410000</v>
      </c>
      <c r="C39" s="20"/>
    </row>
  </sheetData>
  <mergeCells count="3">
    <mergeCell ref="A1:E1"/>
    <mergeCell ref="A14:B14"/>
    <mergeCell ref="A22:D22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56B6C-6328-422B-B9FF-529FAE11A231}">
  <sheetPr codeName="Sheet3"/>
  <dimension ref="B1:L66"/>
  <sheetViews>
    <sheetView zoomScale="48" zoomScaleNormal="38" workbookViewId="0">
      <pane ySplit="5" topLeftCell="A6" activePane="bottomLeft" state="frozen"/>
      <selection pane="bottomLeft" activeCell="D49" sqref="D49"/>
    </sheetView>
  </sheetViews>
  <sheetFormatPr defaultRowHeight="14.4" x14ac:dyDescent="0.55000000000000004"/>
  <cols>
    <col min="1" max="1" width="4.20703125" style="5" customWidth="1"/>
    <col min="2" max="2" width="34.3125" style="5" customWidth="1"/>
    <col min="3" max="3" width="31.89453125" style="5" customWidth="1"/>
    <col min="4" max="4" width="40.1015625" style="5" bestFit="1" customWidth="1"/>
    <col min="5" max="5" width="8.47265625" style="5" bestFit="1" customWidth="1"/>
    <col min="6" max="6" width="15.89453125" style="5" bestFit="1" customWidth="1"/>
    <col min="7" max="7" width="12.68359375" style="5" bestFit="1" customWidth="1"/>
    <col min="8" max="8" width="9.68359375" style="5" bestFit="1" customWidth="1"/>
    <col min="9" max="9" width="14.15625" style="5" bestFit="1" customWidth="1"/>
    <col min="10" max="10" width="12.15625" style="5" bestFit="1" customWidth="1"/>
    <col min="11" max="11" width="12.734375" style="5" customWidth="1"/>
    <col min="12" max="12" width="13.62890625" style="5" customWidth="1"/>
    <col min="13" max="16384" width="8.83984375" style="5"/>
  </cols>
  <sheetData>
    <row r="1" spans="2:9" x14ac:dyDescent="0.55000000000000004">
      <c r="B1" s="109"/>
      <c r="C1" s="110"/>
      <c r="D1" s="110"/>
      <c r="E1" s="110"/>
      <c r="F1" s="110"/>
      <c r="G1" s="110"/>
      <c r="H1" s="110"/>
      <c r="I1" s="110"/>
    </row>
    <row r="2" spans="2:9" ht="28.2" customHeight="1" x14ac:dyDescent="0.55000000000000004">
      <c r="B2" s="111" t="s">
        <v>21</v>
      </c>
      <c r="C2" s="112"/>
      <c r="D2" s="112"/>
      <c r="E2" s="112"/>
      <c r="F2" s="112"/>
      <c r="G2" s="112"/>
      <c r="H2" s="112"/>
      <c r="I2" s="112"/>
    </row>
    <row r="3" spans="2:9" ht="20.399999999999999" customHeight="1" x14ac:dyDescent="0.55000000000000004">
      <c r="B3" s="113" t="s">
        <v>22</v>
      </c>
      <c r="C3" s="114"/>
      <c r="D3" s="114"/>
      <c r="E3" s="114"/>
      <c r="F3" s="114"/>
      <c r="G3" s="114"/>
      <c r="H3" s="114"/>
      <c r="I3" s="114"/>
    </row>
    <row r="4" spans="2:9" ht="14.7" thickBot="1" x14ac:dyDescent="0.6">
      <c r="B4" s="113"/>
      <c r="C4" s="114"/>
      <c r="D4" s="114"/>
      <c r="E4" s="114"/>
      <c r="F4" s="114"/>
      <c r="G4" s="114"/>
      <c r="H4" s="114"/>
      <c r="I4" s="114"/>
    </row>
    <row r="5" spans="2:9" s="16" customFormat="1" ht="36.9" thickBot="1" x14ac:dyDescent="0.6">
      <c r="B5" s="59" t="s">
        <v>0</v>
      </c>
      <c r="C5" s="60" t="s">
        <v>1</v>
      </c>
      <c r="D5" s="60" t="s">
        <v>2</v>
      </c>
      <c r="E5" s="60" t="s">
        <v>3</v>
      </c>
      <c r="F5" s="60" t="s">
        <v>4</v>
      </c>
      <c r="G5" s="60" t="s">
        <v>5</v>
      </c>
      <c r="H5" s="62" t="s">
        <v>6</v>
      </c>
      <c r="I5" s="63" t="s">
        <v>167</v>
      </c>
    </row>
    <row r="6" spans="2:9" ht="2.7" customHeight="1" thickBot="1" x14ac:dyDescent="0.6">
      <c r="B6" s="131"/>
      <c r="C6" s="132"/>
      <c r="D6" s="132"/>
      <c r="E6" s="132"/>
      <c r="F6" s="132"/>
      <c r="G6" s="132"/>
      <c r="H6" s="133"/>
      <c r="I6" s="61"/>
    </row>
    <row r="7" spans="2:9" ht="18.3" x14ac:dyDescent="0.55000000000000004">
      <c r="B7" s="115" t="s">
        <v>123</v>
      </c>
      <c r="C7" s="116"/>
      <c r="D7" s="116"/>
      <c r="E7" s="116"/>
      <c r="F7" s="116"/>
      <c r="G7" s="116"/>
      <c r="H7" s="116"/>
      <c r="I7" s="117"/>
    </row>
    <row r="8" spans="2:9" ht="18.600000000000001" thickBot="1" x14ac:dyDescent="0.6">
      <c r="B8" s="118" t="s">
        <v>101</v>
      </c>
      <c r="C8" s="119"/>
      <c r="D8" s="119"/>
      <c r="E8" s="119"/>
      <c r="F8" s="119"/>
      <c r="G8" s="119"/>
      <c r="H8" s="119"/>
      <c r="I8" s="120"/>
    </row>
    <row r="9" spans="2:9" ht="57.6" x14ac:dyDescent="0.55000000000000004">
      <c r="B9" s="21" t="s">
        <v>7</v>
      </c>
      <c r="C9" s="22" t="s">
        <v>8</v>
      </c>
      <c r="D9" s="11" t="s">
        <v>124</v>
      </c>
      <c r="E9" s="57" t="s">
        <v>10</v>
      </c>
      <c r="F9" s="11">
        <v>30</v>
      </c>
      <c r="G9" s="11">
        <v>25</v>
      </c>
      <c r="H9" s="58" t="s">
        <v>70</v>
      </c>
      <c r="I9" s="38">
        <v>8</v>
      </c>
    </row>
    <row r="10" spans="2:9" x14ac:dyDescent="0.55000000000000004">
      <c r="B10" s="104" t="s">
        <v>11</v>
      </c>
      <c r="C10" s="88" t="s">
        <v>12</v>
      </c>
      <c r="D10" s="88" t="s">
        <v>13</v>
      </c>
      <c r="E10" s="128" t="s">
        <v>10</v>
      </c>
      <c r="F10" s="88">
        <v>18</v>
      </c>
      <c r="G10" s="88">
        <v>12</v>
      </c>
      <c r="H10" s="121" t="s">
        <v>168</v>
      </c>
      <c r="I10" s="96">
        <v>5</v>
      </c>
    </row>
    <row r="11" spans="2:9" x14ac:dyDescent="0.55000000000000004">
      <c r="B11" s="104"/>
      <c r="C11" s="88"/>
      <c r="D11" s="88"/>
      <c r="E11" s="129"/>
      <c r="F11" s="88"/>
      <c r="G11" s="88"/>
      <c r="H11" s="122"/>
      <c r="I11" s="97"/>
    </row>
    <row r="12" spans="2:9" x14ac:dyDescent="0.55000000000000004">
      <c r="B12" s="104"/>
      <c r="C12" s="88"/>
      <c r="D12" s="88" t="s">
        <v>15</v>
      </c>
      <c r="E12" s="129"/>
      <c r="F12" s="88"/>
      <c r="G12" s="88"/>
      <c r="H12" s="122"/>
      <c r="I12" s="97"/>
    </row>
    <row r="13" spans="2:9" x14ac:dyDescent="0.55000000000000004">
      <c r="B13" s="104"/>
      <c r="C13" s="88"/>
      <c r="D13" s="88"/>
      <c r="E13" s="130"/>
      <c r="F13" s="88"/>
      <c r="G13" s="88"/>
      <c r="H13" s="126"/>
      <c r="I13" s="98"/>
    </row>
    <row r="14" spans="2:9" ht="28.8" x14ac:dyDescent="0.55000000000000004">
      <c r="B14" s="104" t="s">
        <v>16</v>
      </c>
      <c r="C14" s="88" t="s">
        <v>17</v>
      </c>
      <c r="D14" s="7" t="s">
        <v>18</v>
      </c>
      <c r="E14" s="125" t="s">
        <v>51</v>
      </c>
      <c r="F14" s="88">
        <v>57</v>
      </c>
      <c r="G14" s="88">
        <v>50</v>
      </c>
      <c r="H14" s="134" t="s">
        <v>168</v>
      </c>
      <c r="I14" s="96">
        <v>5</v>
      </c>
    </row>
    <row r="15" spans="2:9" x14ac:dyDescent="0.55000000000000004">
      <c r="B15" s="104"/>
      <c r="C15" s="88"/>
      <c r="D15" s="7" t="s">
        <v>19</v>
      </c>
      <c r="E15" s="125"/>
      <c r="F15" s="88"/>
      <c r="G15" s="88"/>
      <c r="H15" s="134"/>
      <c r="I15" s="97"/>
    </row>
    <row r="16" spans="2:9" x14ac:dyDescent="0.55000000000000004">
      <c r="B16" s="104"/>
      <c r="C16" s="88"/>
      <c r="D16" s="7" t="s">
        <v>20</v>
      </c>
      <c r="E16" s="125"/>
      <c r="F16" s="88"/>
      <c r="G16" s="88"/>
      <c r="H16" s="134"/>
      <c r="I16" s="98"/>
    </row>
    <row r="17" spans="2:9" ht="18.3" x14ac:dyDescent="0.55000000000000004">
      <c r="B17" s="100" t="s">
        <v>23</v>
      </c>
      <c r="C17" s="101"/>
      <c r="D17" s="101"/>
      <c r="E17" s="101"/>
      <c r="F17" s="101"/>
      <c r="G17" s="101"/>
      <c r="H17" s="101"/>
      <c r="I17" s="102"/>
    </row>
    <row r="18" spans="2:9" ht="18.3" x14ac:dyDescent="0.55000000000000004">
      <c r="B18" s="100" t="s">
        <v>98</v>
      </c>
      <c r="C18" s="101"/>
      <c r="D18" s="101"/>
      <c r="E18" s="101"/>
      <c r="F18" s="101"/>
      <c r="G18" s="101"/>
      <c r="H18" s="101"/>
      <c r="I18" s="102"/>
    </row>
    <row r="19" spans="2:9" ht="43.2" x14ac:dyDescent="0.55000000000000004">
      <c r="B19" s="12" t="s">
        <v>30</v>
      </c>
      <c r="C19" s="7" t="s">
        <v>31</v>
      </c>
      <c r="D19" s="7" t="s">
        <v>32</v>
      </c>
      <c r="E19" s="44" t="s">
        <v>10</v>
      </c>
      <c r="F19" s="7">
        <v>30</v>
      </c>
      <c r="G19" s="7">
        <v>29</v>
      </c>
      <c r="H19" s="46" t="s">
        <v>70</v>
      </c>
      <c r="I19" s="13">
        <v>8</v>
      </c>
    </row>
    <row r="20" spans="2:9" x14ac:dyDescent="0.55000000000000004">
      <c r="B20" s="104" t="s">
        <v>24</v>
      </c>
      <c r="C20" s="88" t="s">
        <v>25</v>
      </c>
      <c r="D20" s="7" t="s">
        <v>26</v>
      </c>
      <c r="E20" s="125" t="s">
        <v>51</v>
      </c>
      <c r="F20" s="88">
        <v>34</v>
      </c>
      <c r="G20" s="88">
        <v>32</v>
      </c>
      <c r="H20" s="121" t="s">
        <v>168</v>
      </c>
      <c r="I20" s="96">
        <v>5</v>
      </c>
    </row>
    <row r="21" spans="2:9" x14ac:dyDescent="0.55000000000000004">
      <c r="B21" s="104"/>
      <c r="C21" s="88"/>
      <c r="D21" s="7" t="s">
        <v>27</v>
      </c>
      <c r="E21" s="125"/>
      <c r="F21" s="88"/>
      <c r="G21" s="88"/>
      <c r="H21" s="122"/>
      <c r="I21" s="97"/>
    </row>
    <row r="22" spans="2:9" ht="28.8" x14ac:dyDescent="0.55000000000000004">
      <c r="B22" s="104"/>
      <c r="C22" s="88"/>
      <c r="D22" s="7" t="s">
        <v>28</v>
      </c>
      <c r="E22" s="125"/>
      <c r="F22" s="88"/>
      <c r="G22" s="88"/>
      <c r="H22" s="122"/>
      <c r="I22" s="97"/>
    </row>
    <row r="23" spans="2:9" ht="14.7" customHeight="1" x14ac:dyDescent="0.55000000000000004">
      <c r="B23" s="104"/>
      <c r="C23" s="88"/>
      <c r="D23" s="7" t="s">
        <v>29</v>
      </c>
      <c r="E23" s="125"/>
      <c r="F23" s="88"/>
      <c r="G23" s="88"/>
      <c r="H23" s="126"/>
      <c r="I23" s="98"/>
    </row>
    <row r="24" spans="2:9" ht="14.4" customHeight="1" x14ac:dyDescent="0.55000000000000004">
      <c r="B24" s="104" t="s">
        <v>33</v>
      </c>
      <c r="C24" s="88" t="s">
        <v>34</v>
      </c>
      <c r="D24" s="7" t="s">
        <v>35</v>
      </c>
      <c r="E24" s="107" t="s">
        <v>10</v>
      </c>
      <c r="F24" s="88">
        <v>36</v>
      </c>
      <c r="G24" s="88">
        <v>36</v>
      </c>
      <c r="H24" s="121" t="s">
        <v>168</v>
      </c>
      <c r="I24" s="96">
        <v>8</v>
      </c>
    </row>
    <row r="25" spans="2:9" ht="28.8" x14ac:dyDescent="0.55000000000000004">
      <c r="B25" s="104"/>
      <c r="C25" s="88"/>
      <c r="D25" s="7" t="s">
        <v>36</v>
      </c>
      <c r="E25" s="107"/>
      <c r="F25" s="88"/>
      <c r="G25" s="88"/>
      <c r="H25" s="122"/>
      <c r="I25" s="97"/>
    </row>
    <row r="26" spans="2:9" x14ac:dyDescent="0.55000000000000004">
      <c r="B26" s="104"/>
      <c r="C26" s="88"/>
      <c r="D26" s="7"/>
      <c r="E26" s="107"/>
      <c r="F26" s="88"/>
      <c r="G26" s="88"/>
      <c r="H26" s="122"/>
      <c r="I26" s="97"/>
    </row>
    <row r="27" spans="2:9" x14ac:dyDescent="0.55000000000000004">
      <c r="B27" s="104"/>
      <c r="C27" s="88"/>
      <c r="D27" s="7" t="s">
        <v>38</v>
      </c>
      <c r="E27" s="107"/>
      <c r="F27" s="88"/>
      <c r="G27" s="88"/>
      <c r="H27" s="126"/>
      <c r="I27" s="98"/>
    </row>
    <row r="28" spans="2:9" ht="14.4" customHeight="1" x14ac:dyDescent="0.55000000000000004">
      <c r="B28" s="104" t="s">
        <v>39</v>
      </c>
      <c r="C28" s="88" t="s">
        <v>40</v>
      </c>
      <c r="D28" s="7" t="s">
        <v>41</v>
      </c>
      <c r="E28" s="127" t="s">
        <v>122</v>
      </c>
      <c r="F28" s="88">
        <v>10</v>
      </c>
      <c r="G28" s="88">
        <v>9</v>
      </c>
      <c r="H28" s="121" t="s">
        <v>168</v>
      </c>
      <c r="I28" s="96">
        <v>4</v>
      </c>
    </row>
    <row r="29" spans="2:9" ht="28.8" x14ac:dyDescent="0.55000000000000004">
      <c r="B29" s="104"/>
      <c r="C29" s="88"/>
      <c r="D29" s="7" t="s">
        <v>42</v>
      </c>
      <c r="E29" s="127"/>
      <c r="F29" s="88"/>
      <c r="G29" s="88"/>
      <c r="H29" s="122"/>
      <c r="I29" s="98"/>
    </row>
    <row r="30" spans="2:9" ht="18.3" x14ac:dyDescent="0.55000000000000004">
      <c r="B30" s="100" t="s">
        <v>43</v>
      </c>
      <c r="C30" s="101"/>
      <c r="D30" s="101"/>
      <c r="E30" s="101"/>
      <c r="F30" s="101"/>
      <c r="G30" s="101"/>
      <c r="H30" s="101"/>
      <c r="I30" s="102"/>
    </row>
    <row r="31" spans="2:9" ht="18.3" x14ac:dyDescent="0.55000000000000004">
      <c r="B31" s="100" t="s">
        <v>99</v>
      </c>
      <c r="C31" s="101"/>
      <c r="D31" s="101"/>
      <c r="E31" s="101"/>
      <c r="F31" s="101"/>
      <c r="G31" s="101"/>
      <c r="H31" s="101"/>
      <c r="I31" s="102"/>
    </row>
    <row r="32" spans="2:9" ht="28.8" x14ac:dyDescent="0.55000000000000004">
      <c r="B32" s="124" t="s">
        <v>44</v>
      </c>
      <c r="C32" s="88" t="s">
        <v>45</v>
      </c>
      <c r="D32" s="9" t="s">
        <v>163</v>
      </c>
      <c r="E32" s="86" t="s">
        <v>10</v>
      </c>
      <c r="F32" s="92">
        <v>20</v>
      </c>
      <c r="G32" s="92">
        <v>18</v>
      </c>
      <c r="H32" s="103" t="s">
        <v>168</v>
      </c>
      <c r="I32" s="96">
        <v>8</v>
      </c>
    </row>
    <row r="33" spans="2:9" x14ac:dyDescent="0.55000000000000004">
      <c r="B33" s="124"/>
      <c r="C33" s="88"/>
      <c r="D33" s="9" t="s">
        <v>164</v>
      </c>
      <c r="E33" s="86"/>
      <c r="F33" s="92"/>
      <c r="G33" s="92"/>
      <c r="H33" s="103"/>
      <c r="I33" s="98"/>
    </row>
    <row r="34" spans="2:9" x14ac:dyDescent="0.55000000000000004">
      <c r="B34" s="104" t="s">
        <v>48</v>
      </c>
      <c r="C34" s="88" t="s">
        <v>49</v>
      </c>
      <c r="D34" s="7" t="s">
        <v>50</v>
      </c>
      <c r="E34" s="125" t="s">
        <v>51</v>
      </c>
      <c r="F34" s="88">
        <v>14</v>
      </c>
      <c r="G34" s="88">
        <v>10</v>
      </c>
      <c r="H34" s="121" t="s">
        <v>168</v>
      </c>
      <c r="I34" s="96">
        <v>5</v>
      </c>
    </row>
    <row r="35" spans="2:9" x14ac:dyDescent="0.55000000000000004">
      <c r="B35" s="104"/>
      <c r="C35" s="88"/>
      <c r="D35" s="7" t="s">
        <v>52</v>
      </c>
      <c r="E35" s="125"/>
      <c r="F35" s="88"/>
      <c r="G35" s="88"/>
      <c r="H35" s="122"/>
      <c r="I35" s="97"/>
    </row>
    <row r="36" spans="2:9" x14ac:dyDescent="0.55000000000000004">
      <c r="B36" s="104"/>
      <c r="C36" s="88"/>
      <c r="D36" s="7" t="s">
        <v>53</v>
      </c>
      <c r="E36" s="125"/>
      <c r="F36" s="88"/>
      <c r="G36" s="88"/>
      <c r="H36" s="123"/>
      <c r="I36" s="98"/>
    </row>
    <row r="37" spans="2:9" x14ac:dyDescent="0.55000000000000004">
      <c r="B37" s="104" t="s">
        <v>54</v>
      </c>
      <c r="C37" s="88" t="s">
        <v>55</v>
      </c>
      <c r="D37" s="7" t="s">
        <v>56</v>
      </c>
      <c r="E37" s="125" t="s">
        <v>51</v>
      </c>
      <c r="F37" s="88">
        <v>33</v>
      </c>
      <c r="G37" s="88">
        <v>32</v>
      </c>
      <c r="H37" s="121" t="s">
        <v>168</v>
      </c>
      <c r="I37" s="96">
        <v>5</v>
      </c>
    </row>
    <row r="38" spans="2:9" x14ac:dyDescent="0.55000000000000004">
      <c r="B38" s="104"/>
      <c r="C38" s="88"/>
      <c r="D38" s="7" t="s">
        <v>57</v>
      </c>
      <c r="E38" s="125"/>
      <c r="F38" s="88"/>
      <c r="G38" s="88"/>
      <c r="H38" s="122"/>
      <c r="I38" s="97"/>
    </row>
    <row r="39" spans="2:9" x14ac:dyDescent="0.55000000000000004">
      <c r="B39" s="104"/>
      <c r="C39" s="88"/>
      <c r="D39" s="7" t="s">
        <v>58</v>
      </c>
      <c r="E39" s="125"/>
      <c r="F39" s="88"/>
      <c r="G39" s="88"/>
      <c r="H39" s="123"/>
      <c r="I39" s="98"/>
    </row>
    <row r="40" spans="2:9" ht="18.3" x14ac:dyDescent="0.55000000000000004">
      <c r="B40" s="100" t="s">
        <v>59</v>
      </c>
      <c r="C40" s="101"/>
      <c r="D40" s="101"/>
      <c r="E40" s="101"/>
      <c r="F40" s="101"/>
      <c r="G40" s="101"/>
      <c r="H40" s="101"/>
      <c r="I40" s="102"/>
    </row>
    <row r="41" spans="2:9" ht="18.3" x14ac:dyDescent="0.55000000000000004">
      <c r="B41" s="100" t="s">
        <v>100</v>
      </c>
      <c r="C41" s="101"/>
      <c r="D41" s="101"/>
      <c r="E41" s="101"/>
      <c r="F41" s="101"/>
      <c r="G41" s="101"/>
      <c r="H41" s="101"/>
      <c r="I41" s="102"/>
    </row>
    <row r="42" spans="2:9" x14ac:dyDescent="0.55000000000000004">
      <c r="B42" s="104" t="s">
        <v>60</v>
      </c>
      <c r="C42" s="88" t="s">
        <v>61</v>
      </c>
      <c r="D42" s="7" t="s">
        <v>62</v>
      </c>
      <c r="E42" s="107" t="s">
        <v>10</v>
      </c>
      <c r="F42" s="88">
        <v>51</v>
      </c>
      <c r="G42" s="88">
        <v>48</v>
      </c>
      <c r="H42" s="121" t="s">
        <v>168</v>
      </c>
      <c r="I42" s="96">
        <v>8</v>
      </c>
    </row>
    <row r="43" spans="2:9" x14ac:dyDescent="0.55000000000000004">
      <c r="B43" s="104"/>
      <c r="C43" s="88"/>
      <c r="D43" s="7" t="s">
        <v>63</v>
      </c>
      <c r="E43" s="107"/>
      <c r="F43" s="88"/>
      <c r="G43" s="88"/>
      <c r="H43" s="122"/>
      <c r="I43" s="97"/>
    </row>
    <row r="44" spans="2:9" x14ac:dyDescent="0.55000000000000004">
      <c r="B44" s="104"/>
      <c r="C44" s="88"/>
      <c r="D44" s="7" t="s">
        <v>64</v>
      </c>
      <c r="E44" s="107"/>
      <c r="F44" s="88"/>
      <c r="G44" s="88"/>
      <c r="H44" s="123"/>
      <c r="I44" s="98"/>
    </row>
    <row r="45" spans="2:9" ht="28.8" x14ac:dyDescent="0.55000000000000004">
      <c r="B45" s="104" t="s">
        <v>65</v>
      </c>
      <c r="C45" s="88" t="s">
        <v>66</v>
      </c>
      <c r="D45" s="7" t="s">
        <v>67</v>
      </c>
      <c r="E45" s="107" t="s">
        <v>10</v>
      </c>
      <c r="F45" s="88">
        <v>52</v>
      </c>
      <c r="G45" s="88">
        <v>45</v>
      </c>
      <c r="H45" s="121" t="s">
        <v>168</v>
      </c>
      <c r="I45" s="96">
        <v>7</v>
      </c>
    </row>
    <row r="46" spans="2:9" x14ac:dyDescent="0.55000000000000004">
      <c r="B46" s="104"/>
      <c r="C46" s="88"/>
      <c r="D46" s="7" t="s">
        <v>68</v>
      </c>
      <c r="E46" s="107"/>
      <c r="F46" s="88"/>
      <c r="G46" s="88"/>
      <c r="H46" s="122"/>
      <c r="I46" s="97"/>
    </row>
    <row r="47" spans="2:9" ht="14.7" thickBot="1" x14ac:dyDescent="0.6">
      <c r="B47" s="105"/>
      <c r="C47" s="106"/>
      <c r="D47" s="14" t="s">
        <v>69</v>
      </c>
      <c r="E47" s="108"/>
      <c r="F47" s="106"/>
      <c r="G47" s="106"/>
      <c r="H47" s="123"/>
      <c r="I47" s="99"/>
    </row>
    <row r="59" spans="11:12" x14ac:dyDescent="0.55000000000000004">
      <c r="K59"/>
      <c r="L59"/>
    </row>
    <row r="60" spans="11:12" x14ac:dyDescent="0.55000000000000004">
      <c r="K60"/>
      <c r="L60"/>
    </row>
    <row r="61" spans="11:12" x14ac:dyDescent="0.55000000000000004">
      <c r="K61"/>
      <c r="L61"/>
    </row>
    <row r="62" spans="11:12" x14ac:dyDescent="0.55000000000000004">
      <c r="K62"/>
      <c r="L62"/>
    </row>
    <row r="63" spans="11:12" x14ac:dyDescent="0.55000000000000004">
      <c r="K63"/>
      <c r="L63"/>
    </row>
    <row r="64" spans="11:12" x14ac:dyDescent="0.55000000000000004">
      <c r="K64"/>
      <c r="L64"/>
    </row>
    <row r="65" spans="11:12" x14ac:dyDescent="0.55000000000000004">
      <c r="K65"/>
      <c r="L65"/>
    </row>
    <row r="66" spans="11:12" x14ac:dyDescent="0.55000000000000004">
      <c r="K66"/>
      <c r="L66"/>
    </row>
  </sheetData>
  <mergeCells count="84">
    <mergeCell ref="G10:G13"/>
    <mergeCell ref="B6:H6"/>
    <mergeCell ref="H20:H23"/>
    <mergeCell ref="B17:I17"/>
    <mergeCell ref="B18:I18"/>
    <mergeCell ref="H10:H13"/>
    <mergeCell ref="B14:B16"/>
    <mergeCell ref="C14:C16"/>
    <mergeCell ref="E14:E16"/>
    <mergeCell ref="F14:F16"/>
    <mergeCell ref="G14:G16"/>
    <mergeCell ref="H14:H16"/>
    <mergeCell ref="B10:B13"/>
    <mergeCell ref="C10:C13"/>
    <mergeCell ref="D10:D11"/>
    <mergeCell ref="D12:D13"/>
    <mergeCell ref="E10:E13"/>
    <mergeCell ref="F10:F13"/>
    <mergeCell ref="B20:B23"/>
    <mergeCell ref="C20:C23"/>
    <mergeCell ref="E20:E23"/>
    <mergeCell ref="F20:F23"/>
    <mergeCell ref="G20:G23"/>
    <mergeCell ref="H28:H29"/>
    <mergeCell ref="B24:B27"/>
    <mergeCell ref="C24:C27"/>
    <mergeCell ref="E24:E27"/>
    <mergeCell ref="F24:F27"/>
    <mergeCell ref="G24:G27"/>
    <mergeCell ref="H24:H27"/>
    <mergeCell ref="B28:B29"/>
    <mergeCell ref="C28:C29"/>
    <mergeCell ref="E28:E29"/>
    <mergeCell ref="F28:F29"/>
    <mergeCell ref="G28:G29"/>
    <mergeCell ref="H37:H39"/>
    <mergeCell ref="B32:B33"/>
    <mergeCell ref="C32:C33"/>
    <mergeCell ref="B34:B36"/>
    <mergeCell ref="C34:C36"/>
    <mergeCell ref="E34:E36"/>
    <mergeCell ref="F34:F36"/>
    <mergeCell ref="G34:G36"/>
    <mergeCell ref="H34:H36"/>
    <mergeCell ref="B37:B39"/>
    <mergeCell ref="C37:C39"/>
    <mergeCell ref="E37:E39"/>
    <mergeCell ref="F37:F39"/>
    <mergeCell ref="G37:G39"/>
    <mergeCell ref="F45:F47"/>
    <mergeCell ref="G45:G47"/>
    <mergeCell ref="H45:H47"/>
    <mergeCell ref="B42:B44"/>
    <mergeCell ref="C42:C44"/>
    <mergeCell ref="E42:E44"/>
    <mergeCell ref="F42:F44"/>
    <mergeCell ref="G42:G44"/>
    <mergeCell ref="H42:H44"/>
    <mergeCell ref="B1:I1"/>
    <mergeCell ref="B2:I2"/>
    <mergeCell ref="B3:I4"/>
    <mergeCell ref="B7:I7"/>
    <mergeCell ref="B8:I8"/>
    <mergeCell ref="I10:I13"/>
    <mergeCell ref="I14:I16"/>
    <mergeCell ref="I20:I23"/>
    <mergeCell ref="I24:I27"/>
    <mergeCell ref="I28:I29"/>
    <mergeCell ref="I34:I36"/>
    <mergeCell ref="I37:I39"/>
    <mergeCell ref="I42:I44"/>
    <mergeCell ref="I45:I47"/>
    <mergeCell ref="B30:I30"/>
    <mergeCell ref="B31:I31"/>
    <mergeCell ref="B40:I40"/>
    <mergeCell ref="B41:I41"/>
    <mergeCell ref="I32:I33"/>
    <mergeCell ref="H32:H33"/>
    <mergeCell ref="E32:E33"/>
    <mergeCell ref="F32:F33"/>
    <mergeCell ref="G32:G33"/>
    <mergeCell ref="B45:B47"/>
    <mergeCell ref="C45:C47"/>
    <mergeCell ref="E45:E47"/>
  </mergeCells>
  <conditionalFormatting sqref="E9">
    <cfRule type="containsText" dxfId="367" priority="36" operator="containsText" text="Complete">
      <formula>NOT(ISERROR(SEARCH("Complete",E9)))</formula>
    </cfRule>
    <cfRule type="containsText" dxfId="366" priority="28" operator="containsText" text="Low">
      <formula>NOT(ISERROR(SEARCH("Low",E9)))</formula>
    </cfRule>
    <cfRule type="containsText" dxfId="365" priority="29" operator="containsText" text="Medium">
      <formula>NOT(ISERROR(SEARCH("Medium",E9)))</formula>
    </cfRule>
    <cfRule type="containsText" dxfId="364" priority="30" operator="containsText" text="High">
      <formula>NOT(ISERROR(SEARCH("High",E9)))</formula>
    </cfRule>
    <cfRule type="containsText" dxfId="363" priority="31" operator="containsText" text="Approved">
      <formula>NOT(ISERROR(SEARCH("Approved",E9)))</formula>
    </cfRule>
    <cfRule type="containsText" dxfId="362" priority="32" operator="containsText" text="Needs Review">
      <formula>NOT(ISERROR(SEARCH("Needs Review",E9)))</formula>
    </cfRule>
    <cfRule type="containsText" dxfId="361" priority="33" operator="containsText" text="Not Started">
      <formula>NOT(ISERROR(SEARCH("Not Started",E9)))</formula>
    </cfRule>
    <cfRule type="containsText" dxfId="360" priority="34" operator="containsText" text="On Hold">
      <formula>NOT(ISERROR(SEARCH("On Hold",E9)))</formula>
    </cfRule>
    <cfRule type="containsText" dxfId="359" priority="35" operator="containsText" text="Overdue">
      <formula>NOT(ISERROR(SEARCH("Overdue",E9)))</formula>
    </cfRule>
    <cfRule type="containsText" dxfId="358" priority="37" operator="containsText" text="In Progress">
      <formula>NOT(ISERROR(SEARCH("In Progress",E9)))</formula>
    </cfRule>
  </conditionalFormatting>
  <conditionalFormatting sqref="E19">
    <cfRule type="containsText" dxfId="357" priority="19" operator="containsText" text="Medium">
      <formula>NOT(ISERROR(SEARCH("Medium",E19)))</formula>
    </cfRule>
    <cfRule type="containsText" dxfId="356" priority="20" operator="containsText" text="High">
      <formula>NOT(ISERROR(SEARCH("High",E19)))</formula>
    </cfRule>
    <cfRule type="containsText" dxfId="355" priority="21" operator="containsText" text="Approved">
      <formula>NOT(ISERROR(SEARCH("Approved",E19)))</formula>
    </cfRule>
    <cfRule type="containsText" dxfId="354" priority="22" operator="containsText" text="Needs Review">
      <formula>NOT(ISERROR(SEARCH("Needs Review",E19)))</formula>
    </cfRule>
    <cfRule type="containsText" dxfId="353" priority="23" operator="containsText" text="Not Started">
      <formula>NOT(ISERROR(SEARCH("Not Started",E19)))</formula>
    </cfRule>
    <cfRule type="containsText" dxfId="352" priority="24" operator="containsText" text="On Hold">
      <formula>NOT(ISERROR(SEARCH("On Hold",E19)))</formula>
    </cfRule>
    <cfRule type="containsText" dxfId="351" priority="25" operator="containsText" text="Overdue">
      <formula>NOT(ISERROR(SEARCH("Overdue",E19)))</formula>
    </cfRule>
    <cfRule type="containsText" dxfId="350" priority="26" operator="containsText" text="Complete">
      <formula>NOT(ISERROR(SEARCH("Complete",E19)))</formula>
    </cfRule>
    <cfRule type="containsText" dxfId="349" priority="18" operator="containsText" text="Low">
      <formula>NOT(ISERROR(SEARCH("Low",E19)))</formula>
    </cfRule>
    <cfRule type="containsText" dxfId="348" priority="27" operator="containsText" text="In Progress">
      <formula>NOT(ISERROR(SEARCH("In Progress",E19)))</formula>
    </cfRule>
  </conditionalFormatting>
  <conditionalFormatting sqref="H10">
    <cfRule type="containsText" dxfId="347" priority="38" operator="containsText" text="Approved">
      <formula>NOT(ISERROR(SEARCH("Approved",H10)))</formula>
    </cfRule>
    <cfRule type="containsText" dxfId="346" priority="39" operator="containsText" text="Needs Review">
      <formula>NOT(ISERROR(SEARCH("Needs Review",H10)))</formula>
    </cfRule>
    <cfRule type="containsText" dxfId="345" priority="40" operator="containsText" text="Not Started">
      <formula>NOT(ISERROR(SEARCH("Not Started",H10)))</formula>
    </cfRule>
    <cfRule type="containsText" dxfId="344" priority="41" operator="containsText" text="On Hold">
      <formula>NOT(ISERROR(SEARCH("On Hold",H10)))</formula>
    </cfRule>
    <cfRule type="containsText" dxfId="343" priority="42" operator="containsText" text="Overdue">
      <formula>NOT(ISERROR(SEARCH("Overdue",H10)))</formula>
    </cfRule>
    <cfRule type="containsText" dxfId="342" priority="43" operator="containsText" text="Complete">
      <formula>NOT(ISERROR(SEARCH("Complete",H10)))</formula>
    </cfRule>
    <cfRule type="containsText" dxfId="341" priority="44" operator="containsText" text="In Progress">
      <formula>NOT(ISERROR(SEARCH("In Progress",H10)))</formula>
    </cfRule>
  </conditionalFormatting>
  <conditionalFormatting sqref="H20">
    <cfRule type="containsText" dxfId="340" priority="45" operator="containsText" text="Approved">
      <formula>NOT(ISERROR(SEARCH("Approved",H20)))</formula>
    </cfRule>
    <cfRule type="containsText" dxfId="339" priority="46" operator="containsText" text="Needs Review">
      <formula>NOT(ISERROR(SEARCH("Needs Review",H20)))</formula>
    </cfRule>
    <cfRule type="containsText" dxfId="338" priority="47" operator="containsText" text="Not Started">
      <formula>NOT(ISERROR(SEARCH("Not Started",H20)))</formula>
    </cfRule>
    <cfRule type="containsText" dxfId="337" priority="48" operator="containsText" text="On Hold">
      <formula>NOT(ISERROR(SEARCH("On Hold",H20)))</formula>
    </cfRule>
    <cfRule type="containsText" dxfId="336" priority="49" operator="containsText" text="Overdue">
      <formula>NOT(ISERROR(SEARCH("Overdue",H20)))</formula>
    </cfRule>
    <cfRule type="containsText" dxfId="335" priority="50" operator="containsText" text="Complete">
      <formula>NOT(ISERROR(SEARCH("Complete",H20)))</formula>
    </cfRule>
    <cfRule type="containsText" dxfId="334" priority="51" operator="containsText" text="In Progress">
      <formula>NOT(ISERROR(SEARCH("In Progress",H20)))</formula>
    </cfRule>
  </conditionalFormatting>
  <conditionalFormatting sqref="H24">
    <cfRule type="containsText" dxfId="333" priority="52" operator="containsText" text="Approved">
      <formula>NOT(ISERROR(SEARCH("Approved",H24)))</formula>
    </cfRule>
    <cfRule type="containsText" dxfId="332" priority="53" operator="containsText" text="Needs Review">
      <formula>NOT(ISERROR(SEARCH("Needs Review",H24)))</formula>
    </cfRule>
    <cfRule type="containsText" dxfId="331" priority="54" operator="containsText" text="Not Started">
      <formula>NOT(ISERROR(SEARCH("Not Started",H24)))</formula>
    </cfRule>
    <cfRule type="containsText" dxfId="330" priority="55" operator="containsText" text="On Hold">
      <formula>NOT(ISERROR(SEARCH("On Hold",H24)))</formula>
    </cfRule>
    <cfRule type="containsText" dxfId="329" priority="56" operator="containsText" text="Overdue">
      <formula>NOT(ISERROR(SEARCH("Overdue",H24)))</formula>
    </cfRule>
    <cfRule type="containsText" dxfId="328" priority="57" operator="containsText" text="Complete">
      <formula>NOT(ISERROR(SEARCH("Complete",H24)))</formula>
    </cfRule>
    <cfRule type="containsText" dxfId="327" priority="58" operator="containsText" text="In Progress">
      <formula>NOT(ISERROR(SEARCH("In Progress",H24)))</formula>
    </cfRule>
  </conditionalFormatting>
  <conditionalFormatting sqref="H28">
    <cfRule type="containsText" dxfId="326" priority="59" operator="containsText" text="Approved">
      <formula>NOT(ISERROR(SEARCH("Approved",H28)))</formula>
    </cfRule>
    <cfRule type="containsText" dxfId="325" priority="60" operator="containsText" text="Needs Review">
      <formula>NOT(ISERROR(SEARCH("Needs Review",H28)))</formula>
    </cfRule>
    <cfRule type="containsText" dxfId="324" priority="61" operator="containsText" text="Not Started">
      <formula>NOT(ISERROR(SEARCH("Not Started",H28)))</formula>
    </cfRule>
    <cfRule type="containsText" dxfId="323" priority="62" operator="containsText" text="On Hold">
      <formula>NOT(ISERROR(SEARCH("On Hold",H28)))</formula>
    </cfRule>
    <cfRule type="containsText" dxfId="322" priority="63" operator="containsText" text="Overdue">
      <formula>NOT(ISERROR(SEARCH("Overdue",H28)))</formula>
    </cfRule>
    <cfRule type="containsText" dxfId="321" priority="64" operator="containsText" text="Complete">
      <formula>NOT(ISERROR(SEARCH("Complete",H28)))</formula>
    </cfRule>
    <cfRule type="containsText" dxfId="320" priority="65" operator="containsText" text="In Progress">
      <formula>NOT(ISERROR(SEARCH("In Progress",H28)))</formula>
    </cfRule>
  </conditionalFormatting>
  <conditionalFormatting sqref="H34">
    <cfRule type="containsText" dxfId="319" priority="66" operator="containsText" text="Approved">
      <formula>NOT(ISERROR(SEARCH("Approved",H34)))</formula>
    </cfRule>
    <cfRule type="containsText" dxfId="318" priority="67" operator="containsText" text="Needs Review">
      <formula>NOT(ISERROR(SEARCH("Needs Review",H34)))</formula>
    </cfRule>
    <cfRule type="containsText" dxfId="317" priority="68" operator="containsText" text="Not Started">
      <formula>NOT(ISERROR(SEARCH("Not Started",H34)))</formula>
    </cfRule>
    <cfRule type="containsText" dxfId="316" priority="69" operator="containsText" text="On Hold">
      <formula>NOT(ISERROR(SEARCH("On Hold",H34)))</formula>
    </cfRule>
    <cfRule type="containsText" dxfId="315" priority="70" operator="containsText" text="Overdue">
      <formula>NOT(ISERROR(SEARCH("Overdue",H34)))</formula>
    </cfRule>
    <cfRule type="containsText" dxfId="314" priority="71" operator="containsText" text="Complete">
      <formula>NOT(ISERROR(SEARCH("Complete",H34)))</formula>
    </cfRule>
    <cfRule type="containsText" dxfId="313" priority="72" operator="containsText" text="In Progress">
      <formula>NOT(ISERROR(SEARCH("In Progress",H34)))</formula>
    </cfRule>
  </conditionalFormatting>
  <conditionalFormatting sqref="H37">
    <cfRule type="containsText" dxfId="312" priority="73" operator="containsText" text="Approved">
      <formula>NOT(ISERROR(SEARCH("Approved",H37)))</formula>
    </cfRule>
    <cfRule type="containsText" dxfId="311" priority="74" operator="containsText" text="Needs Review">
      <formula>NOT(ISERROR(SEARCH("Needs Review",H37)))</formula>
    </cfRule>
    <cfRule type="containsText" dxfId="310" priority="75" operator="containsText" text="Not Started">
      <formula>NOT(ISERROR(SEARCH("Not Started",H37)))</formula>
    </cfRule>
    <cfRule type="containsText" dxfId="309" priority="76" operator="containsText" text="On Hold">
      <formula>NOT(ISERROR(SEARCH("On Hold",H37)))</formula>
    </cfRule>
    <cfRule type="containsText" dxfId="308" priority="77" operator="containsText" text="Overdue">
      <formula>NOT(ISERROR(SEARCH("Overdue",H37)))</formula>
    </cfRule>
    <cfRule type="containsText" dxfId="307" priority="78" operator="containsText" text="Complete">
      <formula>NOT(ISERROR(SEARCH("Complete",H37)))</formula>
    </cfRule>
    <cfRule type="containsText" dxfId="306" priority="79" operator="containsText" text="In Progress">
      <formula>NOT(ISERROR(SEARCH("In Progress",H37)))</formula>
    </cfRule>
  </conditionalFormatting>
  <conditionalFormatting sqref="H42">
    <cfRule type="containsText" dxfId="305" priority="80" operator="containsText" text="Approved">
      <formula>NOT(ISERROR(SEARCH("Approved",H42)))</formula>
    </cfRule>
    <cfRule type="containsText" dxfId="304" priority="81" operator="containsText" text="Needs Review">
      <formula>NOT(ISERROR(SEARCH("Needs Review",H42)))</formula>
    </cfRule>
    <cfRule type="containsText" dxfId="303" priority="82" operator="containsText" text="Not Started">
      <formula>NOT(ISERROR(SEARCH("Not Started",H42)))</formula>
    </cfRule>
    <cfRule type="containsText" dxfId="302" priority="83" operator="containsText" text="On Hold">
      <formula>NOT(ISERROR(SEARCH("On Hold",H42)))</formula>
    </cfRule>
    <cfRule type="containsText" dxfId="301" priority="84" operator="containsText" text="Overdue">
      <formula>NOT(ISERROR(SEARCH("Overdue",H42)))</formula>
    </cfRule>
    <cfRule type="containsText" dxfId="300" priority="85" operator="containsText" text="Complete">
      <formula>NOT(ISERROR(SEARCH("Complete",H42)))</formula>
    </cfRule>
    <cfRule type="containsText" dxfId="299" priority="86" operator="containsText" text="In Progress">
      <formula>NOT(ISERROR(SEARCH("In Progress",H42)))</formula>
    </cfRule>
  </conditionalFormatting>
  <conditionalFormatting sqref="H45">
    <cfRule type="containsText" dxfId="298" priority="87" operator="containsText" text="Approved">
      <formula>NOT(ISERROR(SEARCH("Approved",H45)))</formula>
    </cfRule>
    <cfRule type="containsText" dxfId="297" priority="88" operator="containsText" text="Needs Review">
      <formula>NOT(ISERROR(SEARCH("Needs Review",H45)))</formula>
    </cfRule>
    <cfRule type="containsText" dxfId="296" priority="89" operator="containsText" text="Not Started">
      <formula>NOT(ISERROR(SEARCH("Not Started",H45)))</formula>
    </cfRule>
    <cfRule type="containsText" dxfId="295" priority="90" operator="containsText" text="On Hold">
      <formula>NOT(ISERROR(SEARCH("On Hold",H45)))</formula>
    </cfRule>
    <cfRule type="containsText" dxfId="294" priority="91" operator="containsText" text="Overdue">
      <formula>NOT(ISERROR(SEARCH("Overdue",H45)))</formula>
    </cfRule>
    <cfRule type="containsText" dxfId="293" priority="92" operator="containsText" text="Complete">
      <formula>NOT(ISERROR(SEARCH("Complete",H45)))</formula>
    </cfRule>
    <cfRule type="containsText" dxfId="292" priority="93" operator="containsText" text="In Progress">
      <formula>NOT(ISERROR(SEARCH("In Progress",H45)))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C0881-ACB5-4F66-99EF-A59E2E32A4B0}">
  <sheetPr codeName="Sheet4"/>
  <dimension ref="A1:AE74"/>
  <sheetViews>
    <sheetView zoomScale="91" zoomScaleNormal="70" workbookViewId="0">
      <selection activeCell="I10" sqref="I10"/>
    </sheetView>
  </sheetViews>
  <sheetFormatPr defaultRowHeight="14.4" x14ac:dyDescent="0.55000000000000004"/>
  <cols>
    <col min="1" max="1" width="7.9453125" bestFit="1" customWidth="1"/>
    <col min="2" max="2" width="7.1015625" bestFit="1" customWidth="1"/>
    <col min="3" max="3" width="13.15625" bestFit="1" customWidth="1"/>
    <col min="4" max="4" width="41.41796875" style="1" customWidth="1"/>
    <col min="5" max="5" width="19.05078125" style="1" customWidth="1"/>
    <col min="6" max="6" width="16.3125" bestFit="1" customWidth="1"/>
    <col min="7" max="7" width="15.47265625" bestFit="1" customWidth="1"/>
    <col min="8" max="8" width="8.734375" bestFit="1" customWidth="1"/>
    <col min="11" max="11" width="13.89453125" bestFit="1" customWidth="1"/>
    <col min="12" max="12" width="12.5234375" customWidth="1"/>
    <col min="13" max="13" width="7.7890625" customWidth="1"/>
    <col min="14" max="14" width="7.05078125" customWidth="1"/>
    <col min="15" max="15" width="13.26171875" bestFit="1" customWidth="1"/>
    <col min="16" max="16" width="33.05078125" bestFit="1" customWidth="1"/>
    <col min="17" max="17" width="26" customWidth="1"/>
    <col min="18" max="18" width="23.1015625" customWidth="1"/>
    <col min="19" max="19" width="16.3125" bestFit="1" customWidth="1"/>
    <col min="20" max="20" width="15.47265625" bestFit="1" customWidth="1"/>
    <col min="21" max="21" width="8.734375" bestFit="1" customWidth="1"/>
    <col min="23" max="23" width="8.62890625" bestFit="1" customWidth="1"/>
    <col min="24" max="24" width="14.20703125" bestFit="1" customWidth="1"/>
    <col min="25" max="25" width="12.89453125" bestFit="1" customWidth="1"/>
    <col min="26" max="27" width="17.1015625" bestFit="1" customWidth="1"/>
    <col min="29" max="29" width="18.05078125" bestFit="1" customWidth="1"/>
  </cols>
  <sheetData>
    <row r="1" spans="1:22" ht="14.4" customHeight="1" x14ac:dyDescent="0.55000000000000004">
      <c r="A1" s="135" t="s">
        <v>71</v>
      </c>
      <c r="B1" s="135"/>
      <c r="C1" s="135"/>
      <c r="D1" s="135"/>
      <c r="E1" s="135"/>
      <c r="F1" s="135"/>
    </row>
    <row r="2" spans="1:22" ht="14.4" customHeight="1" x14ac:dyDescent="0.55000000000000004">
      <c r="A2" s="136"/>
      <c r="B2" s="136"/>
      <c r="C2" s="136"/>
      <c r="D2" s="136"/>
      <c r="E2" s="136"/>
      <c r="F2" s="136"/>
    </row>
    <row r="3" spans="1:22" s="2" customFormat="1" x14ac:dyDescent="0.55000000000000004">
      <c r="A3" s="17" t="s">
        <v>72</v>
      </c>
      <c r="B3" s="18" t="s">
        <v>73</v>
      </c>
      <c r="C3" s="18" t="s">
        <v>74</v>
      </c>
      <c r="D3" s="19" t="s">
        <v>75</v>
      </c>
      <c r="E3" s="19" t="s">
        <v>76</v>
      </c>
      <c r="F3" s="18" t="s">
        <v>77</v>
      </c>
      <c r="L3"/>
      <c r="M3"/>
      <c r="N3"/>
      <c r="O3"/>
      <c r="P3"/>
      <c r="Q3"/>
      <c r="R3"/>
      <c r="S3"/>
      <c r="T3"/>
      <c r="U3"/>
      <c r="V3"/>
    </row>
    <row r="4" spans="1:22" ht="28.8" x14ac:dyDescent="0.55000000000000004">
      <c r="A4" s="137" t="s">
        <v>78</v>
      </c>
      <c r="B4" s="24" t="s">
        <v>79</v>
      </c>
      <c r="C4" s="24" t="s">
        <v>80</v>
      </c>
      <c r="D4" s="25" t="s">
        <v>103</v>
      </c>
      <c r="E4" s="25" t="s">
        <v>226</v>
      </c>
      <c r="F4" s="82">
        <v>185000</v>
      </c>
      <c r="G4" s="26"/>
      <c r="H4" s="26"/>
    </row>
    <row r="5" spans="1:22" ht="57.6" x14ac:dyDescent="0.55000000000000004">
      <c r="A5" s="137"/>
      <c r="B5" s="24" t="s">
        <v>81</v>
      </c>
      <c r="C5" s="24" t="s">
        <v>80</v>
      </c>
      <c r="D5" s="25" t="s">
        <v>102</v>
      </c>
      <c r="E5" s="25" t="s">
        <v>82</v>
      </c>
      <c r="F5" s="83">
        <v>133125</v>
      </c>
      <c r="G5" s="26"/>
      <c r="H5" s="26"/>
    </row>
    <row r="6" spans="1:22" ht="28.8" x14ac:dyDescent="0.55000000000000004">
      <c r="A6" s="137" t="s">
        <v>83</v>
      </c>
      <c r="B6" s="24" t="s">
        <v>84</v>
      </c>
      <c r="C6" s="24" t="s">
        <v>80</v>
      </c>
      <c r="D6" s="25" t="s">
        <v>104</v>
      </c>
      <c r="E6" s="25" t="s">
        <v>85</v>
      </c>
      <c r="F6" s="83">
        <v>184523</v>
      </c>
      <c r="G6" s="26"/>
      <c r="H6" s="26"/>
    </row>
    <row r="7" spans="1:22" ht="28.8" customHeight="1" x14ac:dyDescent="0.55000000000000004">
      <c r="A7" s="137"/>
      <c r="B7" s="24" t="s">
        <v>86</v>
      </c>
      <c r="C7" s="24" t="s">
        <v>80</v>
      </c>
      <c r="D7" s="25" t="s">
        <v>105</v>
      </c>
      <c r="E7" s="25" t="s">
        <v>87</v>
      </c>
      <c r="F7" s="82">
        <v>209000</v>
      </c>
      <c r="G7" s="26"/>
      <c r="H7" s="26"/>
    </row>
    <row r="8" spans="1:22" ht="28.8" x14ac:dyDescent="0.55000000000000004">
      <c r="A8" s="137" t="s">
        <v>88</v>
      </c>
      <c r="B8" s="24" t="s">
        <v>89</v>
      </c>
      <c r="C8" s="24" t="s">
        <v>80</v>
      </c>
      <c r="D8" s="25" t="s">
        <v>106</v>
      </c>
      <c r="E8" s="25" t="s">
        <v>90</v>
      </c>
      <c r="F8" s="83">
        <v>236856</v>
      </c>
      <c r="G8" s="26"/>
      <c r="H8" s="26"/>
    </row>
    <row r="9" spans="1:22" ht="28.8" customHeight="1" x14ac:dyDescent="0.55000000000000004">
      <c r="A9" s="137"/>
      <c r="B9" s="24" t="s">
        <v>91</v>
      </c>
      <c r="C9" s="24" t="s">
        <v>80</v>
      </c>
      <c r="D9" s="25" t="s">
        <v>107</v>
      </c>
      <c r="E9" s="25" t="s">
        <v>87</v>
      </c>
      <c r="F9" s="83">
        <v>161460</v>
      </c>
      <c r="G9" s="26"/>
      <c r="H9" s="26"/>
    </row>
    <row r="10" spans="1:22" ht="43.2" x14ac:dyDescent="0.55000000000000004">
      <c r="A10" s="137" t="s">
        <v>92</v>
      </c>
      <c r="B10" s="24" t="s">
        <v>93</v>
      </c>
      <c r="C10" s="24" t="s">
        <v>80</v>
      </c>
      <c r="D10" s="25" t="s">
        <v>108</v>
      </c>
      <c r="E10" s="25" t="s">
        <v>94</v>
      </c>
      <c r="F10" s="83">
        <v>130750</v>
      </c>
      <c r="G10" s="26"/>
      <c r="H10" s="26"/>
    </row>
    <row r="11" spans="1:22" ht="43.2" x14ac:dyDescent="0.55000000000000004">
      <c r="A11" s="137"/>
      <c r="B11" s="24" t="s">
        <v>95</v>
      </c>
      <c r="C11" s="24" t="s">
        <v>80</v>
      </c>
      <c r="D11" s="25" t="s">
        <v>96</v>
      </c>
      <c r="E11" s="25" t="s">
        <v>201</v>
      </c>
      <c r="F11" s="83">
        <v>169286</v>
      </c>
      <c r="G11" s="26"/>
      <c r="H11" s="26"/>
    </row>
    <row r="15" spans="1:22" ht="14.4" customHeight="1" x14ac:dyDescent="0.55000000000000004"/>
    <row r="17" spans="4:31" ht="14.4" customHeight="1" x14ac:dyDescent="0.55000000000000004"/>
    <row r="18" spans="4:31" ht="72" customHeight="1" x14ac:dyDescent="0.55000000000000004"/>
    <row r="22" spans="4:31" ht="100.8" customHeight="1" x14ac:dyDescent="0.55000000000000004"/>
    <row r="26" spans="4:31" ht="57.6" customHeight="1" x14ac:dyDescent="0.55000000000000004"/>
    <row r="27" spans="4:31" x14ac:dyDescent="0.55000000000000004">
      <c r="D27"/>
      <c r="E27"/>
    </row>
    <row r="28" spans="4:31" x14ac:dyDescent="0.55000000000000004">
      <c r="D28"/>
      <c r="E28"/>
    </row>
    <row r="29" spans="4:31" ht="14.4" customHeight="1" x14ac:dyDescent="0.55000000000000004">
      <c r="D29"/>
      <c r="E29"/>
    </row>
    <row r="30" spans="4:31" ht="14.4" customHeight="1" x14ac:dyDescent="0.55000000000000004">
      <c r="D30"/>
      <c r="E30"/>
    </row>
    <row r="31" spans="4:31" x14ac:dyDescent="0.55000000000000004">
      <c r="D31"/>
      <c r="E31"/>
      <c r="AD31" s="2"/>
      <c r="AE31" s="2"/>
    </row>
    <row r="32" spans="4:31" ht="43.2" customHeight="1" x14ac:dyDescent="0.55000000000000004">
      <c r="D32"/>
      <c r="E32"/>
    </row>
    <row r="33" spans="4:5" ht="100.8" customHeight="1" x14ac:dyDescent="0.55000000000000004">
      <c r="D33"/>
      <c r="E33"/>
    </row>
    <row r="34" spans="4:5" ht="86.4" customHeight="1" x14ac:dyDescent="0.55000000000000004">
      <c r="D34"/>
      <c r="E34"/>
    </row>
    <row r="35" spans="4:5" ht="43.2" customHeight="1" x14ac:dyDescent="0.55000000000000004">
      <c r="D35"/>
      <c r="E35"/>
    </row>
    <row r="36" spans="4:5" ht="100.8" customHeight="1" x14ac:dyDescent="0.55000000000000004">
      <c r="D36"/>
      <c r="E36"/>
    </row>
    <row r="37" spans="4:5" ht="28.8" customHeight="1" x14ac:dyDescent="0.55000000000000004">
      <c r="D37"/>
      <c r="E37"/>
    </row>
    <row r="38" spans="4:5" ht="86.4" customHeight="1" x14ac:dyDescent="0.55000000000000004">
      <c r="D38"/>
      <c r="E38"/>
    </row>
    <row r="39" spans="4:5" ht="72" customHeight="1" x14ac:dyDescent="0.55000000000000004">
      <c r="D39"/>
      <c r="E39"/>
    </row>
    <row r="40" spans="4:5" x14ac:dyDescent="0.55000000000000004">
      <c r="D40"/>
      <c r="E40"/>
    </row>
    <row r="41" spans="4:5" x14ac:dyDescent="0.55000000000000004">
      <c r="D41"/>
      <c r="E41"/>
    </row>
    <row r="42" spans="4:5" x14ac:dyDescent="0.55000000000000004">
      <c r="D42"/>
      <c r="E42"/>
    </row>
    <row r="43" spans="4:5" x14ac:dyDescent="0.55000000000000004">
      <c r="D43"/>
      <c r="E43"/>
    </row>
    <row r="44" spans="4:5" x14ac:dyDescent="0.55000000000000004">
      <c r="D44"/>
      <c r="E44"/>
    </row>
    <row r="45" spans="4:5" ht="86.4" customHeight="1" x14ac:dyDescent="0.55000000000000004">
      <c r="D45"/>
      <c r="E45"/>
    </row>
    <row r="46" spans="4:5" x14ac:dyDescent="0.55000000000000004">
      <c r="D46"/>
      <c r="E46"/>
    </row>
    <row r="47" spans="4:5" ht="57.6" customHeight="1" x14ac:dyDescent="0.55000000000000004">
      <c r="D47"/>
      <c r="E47"/>
    </row>
    <row r="48" spans="4:5" x14ac:dyDescent="0.55000000000000004">
      <c r="D48"/>
      <c r="E48"/>
    </row>
    <row r="49" spans="4:5" x14ac:dyDescent="0.55000000000000004">
      <c r="D49"/>
      <c r="E49"/>
    </row>
    <row r="50" spans="4:5" x14ac:dyDescent="0.55000000000000004">
      <c r="D50"/>
      <c r="E50"/>
    </row>
    <row r="51" spans="4:5" x14ac:dyDescent="0.55000000000000004">
      <c r="D51"/>
      <c r="E51"/>
    </row>
    <row r="52" spans="4:5" x14ac:dyDescent="0.55000000000000004">
      <c r="D52"/>
      <c r="E52"/>
    </row>
    <row r="53" spans="4:5" x14ac:dyDescent="0.55000000000000004">
      <c r="D53"/>
      <c r="E53"/>
    </row>
    <row r="54" spans="4:5" x14ac:dyDescent="0.55000000000000004">
      <c r="D54"/>
      <c r="E54"/>
    </row>
    <row r="55" spans="4:5" x14ac:dyDescent="0.55000000000000004">
      <c r="D55"/>
      <c r="E55"/>
    </row>
    <row r="56" spans="4:5" x14ac:dyDescent="0.55000000000000004">
      <c r="D56"/>
      <c r="E56"/>
    </row>
    <row r="57" spans="4:5" x14ac:dyDescent="0.55000000000000004">
      <c r="D57"/>
      <c r="E57"/>
    </row>
    <row r="58" spans="4:5" x14ac:dyDescent="0.55000000000000004">
      <c r="D58"/>
      <c r="E58"/>
    </row>
    <row r="59" spans="4:5" x14ac:dyDescent="0.55000000000000004">
      <c r="D59"/>
      <c r="E59"/>
    </row>
    <row r="60" spans="4:5" x14ac:dyDescent="0.55000000000000004">
      <c r="D60"/>
      <c r="E60"/>
    </row>
    <row r="61" spans="4:5" x14ac:dyDescent="0.55000000000000004">
      <c r="D61"/>
      <c r="E61"/>
    </row>
    <row r="62" spans="4:5" x14ac:dyDescent="0.55000000000000004">
      <c r="D62"/>
      <c r="E62"/>
    </row>
    <row r="63" spans="4:5" x14ac:dyDescent="0.55000000000000004">
      <c r="D63"/>
      <c r="E63"/>
    </row>
    <row r="64" spans="4:5" x14ac:dyDescent="0.55000000000000004">
      <c r="D64"/>
      <c r="E64"/>
    </row>
    <row r="65" spans="4:5" x14ac:dyDescent="0.55000000000000004">
      <c r="D65"/>
      <c r="E65"/>
    </row>
    <row r="66" spans="4:5" x14ac:dyDescent="0.55000000000000004">
      <c r="D66"/>
      <c r="E66"/>
    </row>
    <row r="67" spans="4:5" x14ac:dyDescent="0.55000000000000004">
      <c r="D67"/>
      <c r="E67"/>
    </row>
    <row r="68" spans="4:5" x14ac:dyDescent="0.55000000000000004">
      <c r="D68"/>
      <c r="E68"/>
    </row>
    <row r="69" spans="4:5" x14ac:dyDescent="0.55000000000000004">
      <c r="D69"/>
      <c r="E69"/>
    </row>
    <row r="70" spans="4:5" x14ac:dyDescent="0.55000000000000004">
      <c r="D70"/>
      <c r="E70"/>
    </row>
    <row r="71" spans="4:5" x14ac:dyDescent="0.55000000000000004">
      <c r="D71"/>
      <c r="E71"/>
    </row>
    <row r="72" spans="4:5" x14ac:dyDescent="0.55000000000000004">
      <c r="D72"/>
      <c r="E72"/>
    </row>
    <row r="73" spans="4:5" x14ac:dyDescent="0.55000000000000004">
      <c r="D73"/>
      <c r="E73"/>
    </row>
    <row r="74" spans="4:5" x14ac:dyDescent="0.55000000000000004">
      <c r="D74"/>
      <c r="E74"/>
    </row>
  </sheetData>
  <mergeCells count="5">
    <mergeCell ref="A1:F2"/>
    <mergeCell ref="A10:A11"/>
    <mergeCell ref="A4:A5"/>
    <mergeCell ref="A6:A7"/>
    <mergeCell ref="A8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4E8B-6164-4E75-A901-6B6A2B0BD905}">
  <sheetPr codeName="Sheet1"/>
  <dimension ref="A1:BI27"/>
  <sheetViews>
    <sheetView zoomScale="81" workbookViewId="0">
      <selection activeCell="L12" sqref="L12"/>
    </sheetView>
  </sheetViews>
  <sheetFormatPr defaultRowHeight="14.4" x14ac:dyDescent="0.55000000000000004"/>
  <cols>
    <col min="1" max="1" width="8.7890625" style="4" bestFit="1" customWidth="1"/>
    <col min="2" max="3" width="9.9453125" style="4" bestFit="1" customWidth="1"/>
    <col min="4" max="4" width="8.1015625" style="4" bestFit="1" customWidth="1"/>
    <col min="5" max="5" width="29.3125" style="4" bestFit="1" customWidth="1"/>
    <col min="6" max="6" width="37.578125" style="4" bestFit="1" customWidth="1"/>
    <col min="7" max="7" width="17.26171875" style="4" customWidth="1"/>
    <col min="8" max="8" width="12.20703125" style="4" bestFit="1" customWidth="1"/>
    <col min="9" max="9" width="8.68359375" style="4" bestFit="1" customWidth="1"/>
    <col min="10" max="10" width="10.89453125" style="4" customWidth="1"/>
    <col min="11" max="11" width="14.734375" style="4" customWidth="1"/>
    <col min="12" max="12" width="7.3125" style="4" bestFit="1" customWidth="1"/>
    <col min="13" max="16384" width="8.83984375" style="4"/>
  </cols>
  <sheetData>
    <row r="1" spans="1:61" s="43" customFormat="1" ht="43.2" x14ac:dyDescent="0.55000000000000004">
      <c r="A1" s="41" t="s">
        <v>109</v>
      </c>
      <c r="B1" s="41" t="s">
        <v>110</v>
      </c>
      <c r="C1" s="41" t="s">
        <v>111</v>
      </c>
      <c r="D1" s="41" t="s">
        <v>165</v>
      </c>
      <c r="E1" s="41" t="s">
        <v>112</v>
      </c>
      <c r="F1" s="41" t="s">
        <v>2</v>
      </c>
      <c r="G1" s="41" t="s">
        <v>113</v>
      </c>
      <c r="H1" s="41" t="s">
        <v>6</v>
      </c>
      <c r="I1" s="41" t="s">
        <v>114</v>
      </c>
      <c r="J1" s="41" t="s">
        <v>166</v>
      </c>
      <c r="K1" s="41" t="s">
        <v>115</v>
      </c>
      <c r="L1" s="41" t="s">
        <v>3</v>
      </c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</row>
    <row r="2" spans="1:61" x14ac:dyDescent="0.55000000000000004">
      <c r="A2" s="88">
        <v>1</v>
      </c>
      <c r="B2" s="142">
        <v>45658</v>
      </c>
      <c r="C2" s="142">
        <v>45672</v>
      </c>
      <c r="D2" s="88">
        <v>11</v>
      </c>
      <c r="E2" s="88" t="s">
        <v>131</v>
      </c>
      <c r="F2" s="34" t="s">
        <v>9</v>
      </c>
      <c r="G2" s="8" t="s">
        <v>97</v>
      </c>
      <c r="H2" s="45" t="s">
        <v>168</v>
      </c>
      <c r="I2" s="8"/>
      <c r="J2" s="7">
        <v>20</v>
      </c>
      <c r="K2" s="7">
        <v>8</v>
      </c>
      <c r="L2" s="44" t="s">
        <v>10</v>
      </c>
    </row>
    <row r="3" spans="1:61" ht="28.8" x14ac:dyDescent="0.55000000000000004">
      <c r="A3" s="88"/>
      <c r="B3" s="142"/>
      <c r="C3" s="142"/>
      <c r="D3" s="88"/>
      <c r="E3" s="88"/>
      <c r="F3" s="34" t="s">
        <v>129</v>
      </c>
      <c r="G3" s="8" t="s">
        <v>125</v>
      </c>
      <c r="H3" s="45" t="s">
        <v>168</v>
      </c>
      <c r="I3" s="8"/>
      <c r="J3" s="7">
        <v>10</v>
      </c>
      <c r="K3" s="7">
        <v>8</v>
      </c>
      <c r="L3" s="44" t="s">
        <v>10</v>
      </c>
    </row>
    <row r="4" spans="1:61" x14ac:dyDescent="0.55000000000000004">
      <c r="A4" s="88"/>
      <c r="B4" s="142"/>
      <c r="C4" s="142"/>
      <c r="D4" s="88"/>
      <c r="E4" s="88"/>
      <c r="F4" s="34" t="s">
        <v>128</v>
      </c>
      <c r="G4" s="8" t="s">
        <v>116</v>
      </c>
      <c r="H4" s="45" t="s">
        <v>168</v>
      </c>
      <c r="I4" s="8"/>
      <c r="J4" s="7">
        <v>10</v>
      </c>
      <c r="K4" s="7">
        <v>8</v>
      </c>
      <c r="L4" s="44" t="s">
        <v>10</v>
      </c>
    </row>
    <row r="5" spans="1:61" ht="28.8" x14ac:dyDescent="0.55000000000000004">
      <c r="A5" s="88"/>
      <c r="B5" s="142"/>
      <c r="C5" s="142"/>
      <c r="D5" s="88"/>
      <c r="E5" s="88"/>
      <c r="F5" s="34" t="s">
        <v>130</v>
      </c>
      <c r="G5" s="8" t="s">
        <v>225</v>
      </c>
      <c r="H5" s="45" t="s">
        <v>168</v>
      </c>
      <c r="I5" s="8"/>
      <c r="J5" s="7">
        <v>8</v>
      </c>
      <c r="K5" s="7">
        <v>5</v>
      </c>
      <c r="L5" s="48" t="s">
        <v>51</v>
      </c>
    </row>
    <row r="10" spans="1:61" x14ac:dyDescent="0.55000000000000004">
      <c r="I10"/>
    </row>
    <row r="11" spans="1:61" x14ac:dyDescent="0.55000000000000004">
      <c r="I11" s="39"/>
    </row>
    <row r="12" spans="1:61" ht="28.8" x14ac:dyDescent="0.55000000000000004">
      <c r="A12" s="31" t="s">
        <v>117</v>
      </c>
      <c r="B12" s="31" t="s">
        <v>118</v>
      </c>
      <c r="C12" s="31" t="s">
        <v>119</v>
      </c>
      <c r="D12" s="138" t="s">
        <v>221</v>
      </c>
      <c r="E12" s="139"/>
      <c r="F12" s="31" t="s">
        <v>120</v>
      </c>
    </row>
    <row r="13" spans="1:61" x14ac:dyDescent="0.55000000000000004">
      <c r="A13" s="32" t="s">
        <v>220</v>
      </c>
      <c r="B13" s="33">
        <v>10000</v>
      </c>
      <c r="C13" s="33">
        <f>50000+40000+55000</f>
        <v>145000</v>
      </c>
      <c r="D13" s="140">
        <v>30000</v>
      </c>
      <c r="E13" s="141"/>
      <c r="F13" s="33">
        <f>SUM(B13:E13)</f>
        <v>185000</v>
      </c>
    </row>
    <row r="14" spans="1:61" ht="43.2" customHeight="1" x14ac:dyDescent="0.55000000000000004"/>
    <row r="19" spans="9:10" ht="18.3" x14ac:dyDescent="0.55000000000000004">
      <c r="I19" s="50" t="s">
        <v>3</v>
      </c>
      <c r="J19" s="50" t="s">
        <v>6</v>
      </c>
    </row>
    <row r="20" spans="9:10" x14ac:dyDescent="0.55000000000000004">
      <c r="I20" s="47" t="s">
        <v>10</v>
      </c>
      <c r="J20" s="45" t="s">
        <v>168</v>
      </c>
    </row>
    <row r="21" spans="9:10" x14ac:dyDescent="0.55000000000000004">
      <c r="I21" s="48" t="s">
        <v>51</v>
      </c>
      <c r="J21" s="51" t="s">
        <v>14</v>
      </c>
    </row>
    <row r="22" spans="9:10" x14ac:dyDescent="0.55000000000000004">
      <c r="I22" s="49" t="s">
        <v>122</v>
      </c>
      <c r="J22" s="52" t="s">
        <v>169</v>
      </c>
    </row>
    <row r="23" spans="9:10" x14ac:dyDescent="0.55000000000000004">
      <c r="I23" s="5"/>
      <c r="J23" s="53" t="s">
        <v>172</v>
      </c>
    </row>
    <row r="24" spans="9:10" x14ac:dyDescent="0.55000000000000004">
      <c r="I24" s="5"/>
      <c r="J24" s="54" t="s">
        <v>173</v>
      </c>
    </row>
    <row r="25" spans="9:10" x14ac:dyDescent="0.55000000000000004">
      <c r="I25" s="5"/>
      <c r="J25" s="55" t="s">
        <v>170</v>
      </c>
    </row>
    <row r="26" spans="9:10" x14ac:dyDescent="0.55000000000000004">
      <c r="I26" s="3"/>
      <c r="J26" s="56" t="s">
        <v>171</v>
      </c>
    </row>
    <row r="27" spans="9:10" x14ac:dyDescent="0.55000000000000004">
      <c r="I27" s="3"/>
      <c r="J27" s="3"/>
    </row>
  </sheetData>
  <mergeCells count="7">
    <mergeCell ref="D12:E12"/>
    <mergeCell ref="D13:E13"/>
    <mergeCell ref="A2:A5"/>
    <mergeCell ref="B2:B5"/>
    <mergeCell ref="C2:C5"/>
    <mergeCell ref="E2:E5"/>
    <mergeCell ref="D2:D5"/>
  </mergeCells>
  <conditionalFormatting sqref="H2:H5">
    <cfRule type="containsText" dxfId="291" priority="1" operator="containsText" text="Approved">
      <formula>NOT(ISERROR(SEARCH("Approved",H2)))</formula>
    </cfRule>
    <cfRule type="containsText" dxfId="290" priority="2" operator="containsText" text="Needs Review">
      <formula>NOT(ISERROR(SEARCH("Needs Review",H2)))</formula>
    </cfRule>
    <cfRule type="containsText" dxfId="289" priority="3" operator="containsText" text="Not Started">
      <formula>NOT(ISERROR(SEARCH("Not Started",H2)))</formula>
    </cfRule>
    <cfRule type="containsText" dxfId="288" priority="4" operator="containsText" text="On Hold">
      <formula>NOT(ISERROR(SEARCH("On Hold",H2)))</formula>
    </cfRule>
    <cfRule type="containsText" dxfId="287" priority="5" operator="containsText" text="Overdue">
      <formula>NOT(ISERROR(SEARCH("Overdue",H2)))</formula>
    </cfRule>
    <cfRule type="containsText" dxfId="286" priority="6" operator="containsText" text="Complete">
      <formula>NOT(ISERROR(SEARCH("Complete",H2)))</formula>
    </cfRule>
    <cfRule type="containsText" dxfId="285" priority="7" operator="containsText" text="In Progress">
      <formula>NOT(ISERROR(SEARCH("In Progress",H2)))</formula>
    </cfRule>
  </conditionalFormatting>
  <conditionalFormatting sqref="I20">
    <cfRule type="containsText" dxfId="284" priority="39" operator="containsText" text="Approved">
      <formula>NOT(ISERROR(SEARCH("Approved",I20)))</formula>
    </cfRule>
    <cfRule type="containsText" dxfId="283" priority="40" operator="containsText" text="Needs Review">
      <formula>NOT(ISERROR(SEARCH("Needs Review",I20)))</formula>
    </cfRule>
    <cfRule type="containsText" dxfId="282" priority="41" operator="containsText" text="Not Started">
      <formula>NOT(ISERROR(SEARCH("Not Started",I20)))</formula>
    </cfRule>
    <cfRule type="containsText" dxfId="281" priority="42" operator="containsText" text="On Hold">
      <formula>NOT(ISERROR(SEARCH("On Hold",I20)))</formula>
    </cfRule>
    <cfRule type="containsText" dxfId="280" priority="43" operator="containsText" text="Overdue">
      <formula>NOT(ISERROR(SEARCH("Overdue",I20)))</formula>
    </cfRule>
    <cfRule type="containsText" dxfId="279" priority="44" operator="containsText" text="Complete">
      <formula>NOT(ISERROR(SEARCH("Complete",I20)))</formula>
    </cfRule>
    <cfRule type="containsText" dxfId="278" priority="45" operator="containsText" text="In Progress">
      <formula>NOT(ISERROR(SEARCH("In Progress",I20)))</formula>
    </cfRule>
    <cfRule type="containsText" dxfId="277" priority="36" operator="containsText" text="Low">
      <formula>NOT(ISERROR(SEARCH("Low",I20)))</formula>
    </cfRule>
    <cfRule type="containsText" dxfId="276" priority="37" operator="containsText" text="Medium">
      <formula>NOT(ISERROR(SEARCH("Medium",I20)))</formula>
    </cfRule>
    <cfRule type="containsText" dxfId="275" priority="38" operator="containsText" text="High">
      <formula>NOT(ISERROR(SEARCH("High",I20)))</formula>
    </cfRule>
  </conditionalFormatting>
  <conditionalFormatting sqref="J20">
    <cfRule type="containsText" dxfId="274" priority="29" operator="containsText" text="Approved">
      <formula>NOT(ISERROR(SEARCH("Approved",J20)))</formula>
    </cfRule>
    <cfRule type="containsText" dxfId="273" priority="30" operator="containsText" text="Needs Review">
      <formula>NOT(ISERROR(SEARCH("Needs Review",J20)))</formula>
    </cfRule>
    <cfRule type="containsText" dxfId="272" priority="31" operator="containsText" text="Not Started">
      <formula>NOT(ISERROR(SEARCH("Not Started",J20)))</formula>
    </cfRule>
    <cfRule type="containsText" dxfId="271" priority="32" operator="containsText" text="On Hold">
      <formula>NOT(ISERROR(SEARCH("On Hold",J20)))</formula>
    </cfRule>
    <cfRule type="containsText" dxfId="270" priority="33" operator="containsText" text="Overdue">
      <formula>NOT(ISERROR(SEARCH("Overdue",J20)))</formula>
    </cfRule>
    <cfRule type="containsText" dxfId="269" priority="34" operator="containsText" text="Complete">
      <formula>NOT(ISERROR(SEARCH("Complete",J20)))</formula>
    </cfRule>
    <cfRule type="containsText" dxfId="268" priority="35" operator="containsText" text="In Progress">
      <formula>NOT(ISERROR(SEARCH("In Progress",J20)))</formula>
    </cfRule>
  </conditionalFormatting>
  <conditionalFormatting sqref="L2:L4">
    <cfRule type="containsText" dxfId="267" priority="56" operator="containsText" text="Low">
      <formula>NOT(ISERROR(SEARCH("Low",L2)))</formula>
    </cfRule>
    <cfRule type="containsText" dxfId="266" priority="57" operator="containsText" text="Medium">
      <formula>NOT(ISERROR(SEARCH("Medium",L2)))</formula>
    </cfRule>
    <cfRule type="containsText" dxfId="265" priority="58" operator="containsText" text="High">
      <formula>NOT(ISERROR(SEARCH("High",L2)))</formula>
    </cfRule>
    <cfRule type="containsText" dxfId="264" priority="59" operator="containsText" text="Approved">
      <formula>NOT(ISERROR(SEARCH("Approved",L2)))</formula>
    </cfRule>
    <cfRule type="containsText" dxfId="263" priority="60" operator="containsText" text="Needs Review">
      <formula>NOT(ISERROR(SEARCH("Needs Review",L2)))</formula>
    </cfRule>
    <cfRule type="containsText" dxfId="262" priority="61" operator="containsText" text="Not Started">
      <formula>NOT(ISERROR(SEARCH("Not Started",L2)))</formula>
    </cfRule>
    <cfRule type="containsText" dxfId="261" priority="62" operator="containsText" text="On Hold">
      <formula>NOT(ISERROR(SEARCH("On Hold",L2)))</formula>
    </cfRule>
    <cfRule type="containsText" dxfId="260" priority="63" operator="containsText" text="Overdue">
      <formula>NOT(ISERROR(SEARCH("Overdue",L2)))</formula>
    </cfRule>
    <cfRule type="containsText" dxfId="259" priority="64" operator="containsText" text="Complete">
      <formula>NOT(ISERROR(SEARCH("Complete",L2)))</formula>
    </cfRule>
    <cfRule type="containsText" dxfId="258" priority="65" operator="containsText" text="In Progress">
      <formula>NOT(ISERROR(SEARCH("In Progress",L2)))</formula>
    </cfRule>
  </conditionalFormatting>
  <dataValidations count="2">
    <dataValidation type="list" allowBlank="1" showInputMessage="1" showErrorMessage="1" sqref="H2:H5" xr:uid="{E1C4B317-4BD9-44F1-9273-9AC7E73FFB32}">
      <formula1>$J$20:$J$26</formula1>
    </dataValidation>
    <dataValidation type="list" allowBlank="1" showInputMessage="1" showErrorMessage="1" sqref="L2:L5" xr:uid="{EF3E1047-5923-400E-9F5D-5A61DF0964ED}">
      <formula1>$I$20:$I$22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2005-265E-483A-9A60-47074E2BE454}">
  <sheetPr codeName="Sheet5"/>
  <dimension ref="A1:BI18"/>
  <sheetViews>
    <sheetView zoomScale="65" workbookViewId="0">
      <selection activeCell="H2" sqref="H2:H5"/>
    </sheetView>
  </sheetViews>
  <sheetFormatPr defaultRowHeight="14.4" x14ac:dyDescent="0.55000000000000004"/>
  <cols>
    <col min="1" max="1" width="11.47265625" bestFit="1" customWidth="1"/>
    <col min="2" max="2" width="13.26171875" customWidth="1"/>
    <col min="3" max="3" width="12.47265625" customWidth="1"/>
    <col min="4" max="4" width="15.83984375" bestFit="1" customWidth="1"/>
    <col min="5" max="5" width="29.3125" bestFit="1" customWidth="1"/>
    <col min="6" max="6" width="41.578125" bestFit="1" customWidth="1"/>
    <col min="7" max="7" width="28.3671875" bestFit="1" customWidth="1"/>
    <col min="8" max="8" width="12.20703125" bestFit="1" customWidth="1"/>
    <col min="9" max="9" width="10.89453125" bestFit="1" customWidth="1"/>
    <col min="10" max="10" width="13.26171875" bestFit="1" customWidth="1"/>
    <col min="11" max="11" width="16.578125" customWidth="1"/>
    <col min="12" max="12" width="7.3125" bestFit="1" customWidth="1"/>
    <col min="15" max="15" width="8.47265625" bestFit="1" customWidth="1"/>
    <col min="16" max="16" width="10.89453125" bestFit="1" customWidth="1"/>
  </cols>
  <sheetData>
    <row r="1" spans="1:61" s="66" customFormat="1" ht="28.8" x14ac:dyDescent="0.55000000000000004">
      <c r="A1" s="64" t="s">
        <v>109</v>
      </c>
      <c r="B1" s="64" t="s">
        <v>110</v>
      </c>
      <c r="C1" s="64" t="s">
        <v>111</v>
      </c>
      <c r="D1" s="64" t="s">
        <v>165</v>
      </c>
      <c r="E1" s="64" t="s">
        <v>112</v>
      </c>
      <c r="F1" s="64" t="s">
        <v>2</v>
      </c>
      <c r="G1" s="64" t="s">
        <v>113</v>
      </c>
      <c r="H1" s="64" t="s">
        <v>6</v>
      </c>
      <c r="I1" s="64" t="s">
        <v>114</v>
      </c>
      <c r="J1" s="64" t="s">
        <v>4</v>
      </c>
      <c r="K1" s="41" t="s">
        <v>115</v>
      </c>
      <c r="L1" s="64" t="s">
        <v>3</v>
      </c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</row>
    <row r="2" spans="1:61" x14ac:dyDescent="0.55000000000000004">
      <c r="A2" s="92">
        <v>2</v>
      </c>
      <c r="B2" s="143">
        <v>45673</v>
      </c>
      <c r="C2" s="143">
        <v>45687</v>
      </c>
      <c r="D2" s="92">
        <v>12</v>
      </c>
      <c r="E2" s="88" t="s">
        <v>132</v>
      </c>
      <c r="F2" s="20" t="s">
        <v>133</v>
      </c>
      <c r="G2" s="20" t="s">
        <v>127</v>
      </c>
      <c r="H2" s="45" t="s">
        <v>168</v>
      </c>
      <c r="I2" s="20"/>
      <c r="J2" s="6">
        <v>20</v>
      </c>
      <c r="K2" s="20"/>
      <c r="L2" s="23" t="s">
        <v>10</v>
      </c>
    </row>
    <row r="3" spans="1:61" x14ac:dyDescent="0.55000000000000004">
      <c r="A3" s="92"/>
      <c r="B3" s="143"/>
      <c r="C3" s="143"/>
      <c r="D3" s="92"/>
      <c r="E3" s="88"/>
      <c r="F3" s="20" t="s">
        <v>121</v>
      </c>
      <c r="G3" s="20" t="s">
        <v>127</v>
      </c>
      <c r="H3" s="45" t="s">
        <v>168</v>
      </c>
      <c r="I3" s="20"/>
      <c r="J3" s="6">
        <v>12</v>
      </c>
      <c r="K3" s="20"/>
      <c r="L3" s="23" t="s">
        <v>10</v>
      </c>
    </row>
    <row r="4" spans="1:61" x14ac:dyDescent="0.55000000000000004">
      <c r="A4" s="92"/>
      <c r="B4" s="143"/>
      <c r="C4" s="143"/>
      <c r="D4" s="92"/>
      <c r="E4" s="88"/>
      <c r="F4" s="20" t="s">
        <v>134</v>
      </c>
      <c r="G4" s="20" t="s">
        <v>127</v>
      </c>
      <c r="H4" s="45" t="s">
        <v>168</v>
      </c>
      <c r="I4" s="20"/>
      <c r="J4" s="6">
        <v>15</v>
      </c>
      <c r="K4" s="20"/>
      <c r="L4" s="49" t="s">
        <v>122</v>
      </c>
    </row>
    <row r="5" spans="1:61" x14ac:dyDescent="0.55000000000000004">
      <c r="A5" s="92"/>
      <c r="B5" s="143"/>
      <c r="C5" s="143"/>
      <c r="D5" s="92"/>
      <c r="E5" s="88"/>
      <c r="F5" s="20" t="s">
        <v>135</v>
      </c>
      <c r="G5" s="20" t="s">
        <v>136</v>
      </c>
      <c r="H5" s="45" t="s">
        <v>168</v>
      </c>
      <c r="I5" s="20"/>
      <c r="J5" s="6">
        <v>10</v>
      </c>
      <c r="K5" s="20"/>
      <c r="L5" s="48" t="s">
        <v>51</v>
      </c>
    </row>
    <row r="10" spans="1:61" ht="18.3" x14ac:dyDescent="0.55000000000000004">
      <c r="N10" s="50" t="s">
        <v>3</v>
      </c>
      <c r="O10" s="50" t="s">
        <v>6</v>
      </c>
    </row>
    <row r="11" spans="1:61" ht="28.8" x14ac:dyDescent="0.55000000000000004">
      <c r="A11" s="31" t="s">
        <v>117</v>
      </c>
      <c r="B11" s="31" t="s">
        <v>118</v>
      </c>
      <c r="C11" s="31" t="s">
        <v>119</v>
      </c>
      <c r="D11" s="138" t="s">
        <v>221</v>
      </c>
      <c r="E11" s="139"/>
      <c r="F11" s="31" t="s">
        <v>120</v>
      </c>
      <c r="I11" s="40"/>
      <c r="N11" s="47" t="s">
        <v>10</v>
      </c>
      <c r="O11" s="45" t="s">
        <v>168</v>
      </c>
    </row>
    <row r="12" spans="1:61" x14ac:dyDescent="0.55000000000000004">
      <c r="A12" s="32" t="s">
        <v>220</v>
      </c>
      <c r="B12" s="4">
        <v>9375</v>
      </c>
      <c r="C12" s="33">
        <f>50000+30000</f>
        <v>80000</v>
      </c>
      <c r="D12" s="140">
        <v>43750</v>
      </c>
      <c r="E12" s="141"/>
      <c r="F12" s="33">
        <f>SUM(B12:E12)</f>
        <v>133125</v>
      </c>
      <c r="N12" s="48" t="s">
        <v>51</v>
      </c>
      <c r="O12" s="51" t="s">
        <v>14</v>
      </c>
    </row>
    <row r="13" spans="1:61" x14ac:dyDescent="0.55000000000000004">
      <c r="N13" s="49" t="s">
        <v>122</v>
      </c>
      <c r="O13" s="52" t="s">
        <v>169</v>
      </c>
    </row>
    <row r="14" spans="1:61" x14ac:dyDescent="0.55000000000000004">
      <c r="O14" s="53" t="s">
        <v>172</v>
      </c>
    </row>
    <row r="15" spans="1:61" x14ac:dyDescent="0.55000000000000004">
      <c r="O15" s="54" t="s">
        <v>173</v>
      </c>
    </row>
    <row r="16" spans="1:61" x14ac:dyDescent="0.55000000000000004">
      <c r="O16" s="55" t="s">
        <v>170</v>
      </c>
    </row>
    <row r="17" spans="15:16" x14ac:dyDescent="0.55000000000000004">
      <c r="O17" s="56" t="s">
        <v>171</v>
      </c>
    </row>
    <row r="18" spans="15:16" x14ac:dyDescent="0.55000000000000004">
      <c r="P18" s="3"/>
    </row>
  </sheetData>
  <mergeCells count="7">
    <mergeCell ref="D11:E11"/>
    <mergeCell ref="D12:E12"/>
    <mergeCell ref="A2:A5"/>
    <mergeCell ref="B2:B5"/>
    <mergeCell ref="C2:C5"/>
    <mergeCell ref="E2:E5"/>
    <mergeCell ref="D2:D5"/>
  </mergeCells>
  <conditionalFormatting sqref="H2:H5">
    <cfRule type="containsText" dxfId="257" priority="1" operator="containsText" text="Approved">
      <formula>NOT(ISERROR(SEARCH("Approved",H2)))</formula>
    </cfRule>
    <cfRule type="containsText" dxfId="256" priority="2" operator="containsText" text="Needs Review">
      <formula>NOT(ISERROR(SEARCH("Needs Review",H2)))</formula>
    </cfRule>
    <cfRule type="containsText" dxfId="255" priority="3" operator="containsText" text="Not Started">
      <formula>NOT(ISERROR(SEARCH("Not Started",H2)))</formula>
    </cfRule>
    <cfRule type="containsText" dxfId="254" priority="4" operator="containsText" text="On Hold">
      <formula>NOT(ISERROR(SEARCH("On Hold",H2)))</formula>
    </cfRule>
    <cfRule type="containsText" dxfId="253" priority="5" operator="containsText" text="Overdue">
      <formula>NOT(ISERROR(SEARCH("Overdue",H2)))</formula>
    </cfRule>
    <cfRule type="containsText" dxfId="252" priority="6" operator="containsText" text="Complete">
      <formula>NOT(ISERROR(SEARCH("Complete",H2)))</formula>
    </cfRule>
    <cfRule type="containsText" dxfId="251" priority="7" operator="containsText" text="In Progress">
      <formula>NOT(ISERROR(SEARCH("In Progress",H2)))</formula>
    </cfRule>
  </conditionalFormatting>
  <conditionalFormatting sqref="L2:L3">
    <cfRule type="containsText" dxfId="250" priority="36" operator="containsText" text="Low">
      <formula>NOT(ISERROR(SEARCH("Low",L2)))</formula>
    </cfRule>
    <cfRule type="containsText" dxfId="249" priority="37" operator="containsText" text="Medium">
      <formula>NOT(ISERROR(SEARCH("Medium",L2)))</formula>
    </cfRule>
    <cfRule type="containsText" dxfId="248" priority="38" operator="containsText" text="High">
      <formula>NOT(ISERROR(SEARCH("High",L2)))</formula>
    </cfRule>
    <cfRule type="containsText" dxfId="247" priority="39" operator="containsText" text="Approved">
      <formula>NOT(ISERROR(SEARCH("Approved",L2)))</formula>
    </cfRule>
    <cfRule type="containsText" dxfId="246" priority="40" operator="containsText" text="Needs Review">
      <formula>NOT(ISERROR(SEARCH("Needs Review",L2)))</formula>
    </cfRule>
    <cfRule type="containsText" dxfId="245" priority="41" operator="containsText" text="Not Started">
      <formula>NOT(ISERROR(SEARCH("Not Started",L2)))</formula>
    </cfRule>
    <cfRule type="containsText" dxfId="244" priority="42" operator="containsText" text="On Hold">
      <formula>NOT(ISERROR(SEARCH("On Hold",L2)))</formula>
    </cfRule>
    <cfRule type="containsText" dxfId="243" priority="43" operator="containsText" text="Overdue">
      <formula>NOT(ISERROR(SEARCH("Overdue",L2)))</formula>
    </cfRule>
    <cfRule type="containsText" dxfId="242" priority="44" operator="containsText" text="Complete">
      <formula>NOT(ISERROR(SEARCH("Complete",L2)))</formula>
    </cfRule>
    <cfRule type="containsText" dxfId="241" priority="45" operator="containsText" text="In Progress">
      <formula>NOT(ISERROR(SEARCH("In Progress",L2)))</formula>
    </cfRule>
  </conditionalFormatting>
  <conditionalFormatting sqref="N11">
    <cfRule type="containsText" dxfId="240" priority="72" operator="containsText" text="In Progress">
      <formula>NOT(ISERROR(SEARCH("In Progress",N11)))</formula>
    </cfRule>
    <cfRule type="containsText" dxfId="239" priority="63" operator="containsText" text="Low">
      <formula>NOT(ISERROR(SEARCH("Low",N11)))</formula>
    </cfRule>
    <cfRule type="containsText" dxfId="238" priority="64" operator="containsText" text="Medium">
      <formula>NOT(ISERROR(SEARCH("Medium",N11)))</formula>
    </cfRule>
    <cfRule type="containsText" dxfId="237" priority="65" operator="containsText" text="High">
      <formula>NOT(ISERROR(SEARCH("High",N11)))</formula>
    </cfRule>
    <cfRule type="containsText" dxfId="236" priority="66" operator="containsText" text="Approved">
      <formula>NOT(ISERROR(SEARCH("Approved",N11)))</formula>
    </cfRule>
    <cfRule type="containsText" dxfId="235" priority="67" operator="containsText" text="Needs Review">
      <formula>NOT(ISERROR(SEARCH("Needs Review",N11)))</formula>
    </cfRule>
    <cfRule type="containsText" dxfId="234" priority="68" operator="containsText" text="Not Started">
      <formula>NOT(ISERROR(SEARCH("Not Started",N11)))</formula>
    </cfRule>
    <cfRule type="containsText" dxfId="233" priority="69" operator="containsText" text="On Hold">
      <formula>NOT(ISERROR(SEARCH("On Hold",N11)))</formula>
    </cfRule>
    <cfRule type="containsText" dxfId="232" priority="70" operator="containsText" text="Overdue">
      <formula>NOT(ISERROR(SEARCH("Overdue",N11)))</formula>
    </cfRule>
    <cfRule type="containsText" dxfId="231" priority="71" operator="containsText" text="Complete">
      <formula>NOT(ISERROR(SEARCH("Complete",N11)))</formula>
    </cfRule>
  </conditionalFormatting>
  <conditionalFormatting sqref="O11">
    <cfRule type="containsText" dxfId="230" priority="60" operator="containsText" text="Overdue">
      <formula>NOT(ISERROR(SEARCH("Overdue",O11)))</formula>
    </cfRule>
    <cfRule type="containsText" dxfId="229" priority="61" operator="containsText" text="Complete">
      <formula>NOT(ISERROR(SEARCH("Complete",O11)))</formula>
    </cfRule>
    <cfRule type="containsText" dxfId="228" priority="62" operator="containsText" text="In Progress">
      <formula>NOT(ISERROR(SEARCH("In Progress",O11)))</formula>
    </cfRule>
    <cfRule type="containsText" dxfId="227" priority="57" operator="containsText" text="Needs Review">
      <formula>NOT(ISERROR(SEARCH("Needs Review",O11)))</formula>
    </cfRule>
    <cfRule type="containsText" dxfId="226" priority="58" operator="containsText" text="Not Started">
      <formula>NOT(ISERROR(SEARCH("Not Started",O11)))</formula>
    </cfRule>
    <cfRule type="containsText" dxfId="225" priority="59" operator="containsText" text="On Hold">
      <formula>NOT(ISERROR(SEARCH("On Hold",O11)))</formula>
    </cfRule>
    <cfRule type="containsText" dxfId="224" priority="56" operator="containsText" text="Approved">
      <formula>NOT(ISERROR(SEARCH("Approved",O11)))</formula>
    </cfRule>
  </conditionalFormatting>
  <dataValidations count="2">
    <dataValidation type="list" allowBlank="1" showInputMessage="1" showErrorMessage="1" sqref="H2:H5" xr:uid="{2776A10D-1A20-4CE9-B50C-375D9C7AC2C5}">
      <formula1>$O$11:$O$17</formula1>
    </dataValidation>
    <dataValidation type="list" allowBlank="1" showInputMessage="1" showErrorMessage="1" sqref="L2:L5" xr:uid="{35356CD4-0EAA-4481-B518-5C0A258E8411}">
      <formula1>$N$11:$N$13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2AC4-3468-4823-AF68-D6392C500ED3}">
  <sheetPr codeName="Sheet6"/>
  <dimension ref="A1:BI17"/>
  <sheetViews>
    <sheetView zoomScale="68" workbookViewId="0">
      <selection activeCell="H2" sqref="H2:H6"/>
    </sheetView>
  </sheetViews>
  <sheetFormatPr defaultRowHeight="14.4" x14ac:dyDescent="0.55000000000000004"/>
  <cols>
    <col min="1" max="1" width="11.05078125" bestFit="1" customWidth="1"/>
    <col min="2" max="2" width="12.3125" bestFit="1" customWidth="1"/>
    <col min="3" max="3" width="12.1015625" bestFit="1" customWidth="1"/>
    <col min="4" max="4" width="15.3125" bestFit="1" customWidth="1"/>
    <col min="5" max="5" width="23.20703125" customWidth="1"/>
    <col min="6" max="6" width="38.734375" customWidth="1"/>
    <col min="7" max="7" width="32.3671875" bestFit="1" customWidth="1"/>
    <col min="8" max="8" width="12.20703125" bestFit="1" customWidth="1"/>
    <col min="9" max="9" width="10.89453125" bestFit="1" customWidth="1"/>
    <col min="10" max="10" width="12.5234375" bestFit="1" customWidth="1"/>
    <col min="11" max="11" width="15.26171875" customWidth="1"/>
    <col min="12" max="12" width="7.3125" bestFit="1" customWidth="1"/>
    <col min="14" max="14" width="11.05078125" bestFit="1" customWidth="1"/>
  </cols>
  <sheetData>
    <row r="1" spans="1:61" s="66" customFormat="1" ht="28.8" x14ac:dyDescent="0.55000000000000004">
      <c r="A1" s="64" t="s">
        <v>109</v>
      </c>
      <c r="B1" s="64" t="s">
        <v>110</v>
      </c>
      <c r="C1" s="64" t="s">
        <v>111</v>
      </c>
      <c r="D1" s="64" t="s">
        <v>165</v>
      </c>
      <c r="E1" s="64" t="s">
        <v>112</v>
      </c>
      <c r="F1" s="64" t="s">
        <v>2</v>
      </c>
      <c r="G1" s="64" t="s">
        <v>113</v>
      </c>
      <c r="H1" s="64" t="s">
        <v>6</v>
      </c>
      <c r="I1" s="64" t="s">
        <v>114</v>
      </c>
      <c r="J1" s="64" t="s">
        <v>4</v>
      </c>
      <c r="K1" s="41" t="s">
        <v>115</v>
      </c>
      <c r="L1" s="64" t="s">
        <v>3</v>
      </c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</row>
    <row r="2" spans="1:61" x14ac:dyDescent="0.55000000000000004">
      <c r="A2" s="92">
        <v>3</v>
      </c>
      <c r="B2" s="143">
        <v>45689</v>
      </c>
      <c r="C2" s="143">
        <v>45702</v>
      </c>
      <c r="D2" s="92">
        <v>12</v>
      </c>
      <c r="E2" s="88" t="s">
        <v>137</v>
      </c>
      <c r="F2" s="20" t="s">
        <v>138</v>
      </c>
      <c r="G2" s="20" t="s">
        <v>174</v>
      </c>
      <c r="H2" s="45" t="s">
        <v>168</v>
      </c>
      <c r="I2" s="20"/>
      <c r="J2" s="20">
        <v>26</v>
      </c>
      <c r="K2" s="20">
        <v>8</v>
      </c>
      <c r="L2" s="23" t="s">
        <v>10</v>
      </c>
    </row>
    <row r="3" spans="1:61" x14ac:dyDescent="0.55000000000000004">
      <c r="A3" s="92"/>
      <c r="B3" s="143"/>
      <c r="C3" s="143"/>
      <c r="D3" s="92"/>
      <c r="E3" s="88"/>
      <c r="F3" s="20" t="s">
        <v>139</v>
      </c>
      <c r="G3" s="20" t="s">
        <v>174</v>
      </c>
      <c r="H3" s="45" t="s">
        <v>168</v>
      </c>
      <c r="I3" s="20"/>
      <c r="J3" s="20">
        <v>12</v>
      </c>
      <c r="K3" s="20">
        <v>5</v>
      </c>
      <c r="L3" s="48" t="s">
        <v>51</v>
      </c>
    </row>
    <row r="4" spans="1:61" x14ac:dyDescent="0.55000000000000004">
      <c r="A4" s="92"/>
      <c r="B4" s="143"/>
      <c r="C4" s="143"/>
      <c r="D4" s="92"/>
      <c r="E4" s="88"/>
      <c r="F4" s="20" t="s">
        <v>140</v>
      </c>
      <c r="G4" s="20" t="s">
        <v>175</v>
      </c>
      <c r="H4" s="45" t="s">
        <v>168</v>
      </c>
      <c r="I4" s="20"/>
      <c r="J4" s="20">
        <v>10</v>
      </c>
      <c r="K4" s="20">
        <v>8</v>
      </c>
      <c r="L4" s="23" t="s">
        <v>10</v>
      </c>
    </row>
    <row r="5" spans="1:61" x14ac:dyDescent="0.55000000000000004">
      <c r="A5" s="92"/>
      <c r="B5" s="143"/>
      <c r="C5" s="143"/>
      <c r="D5" s="92"/>
      <c r="E5" s="88"/>
      <c r="F5" s="20" t="s">
        <v>141</v>
      </c>
      <c r="G5" s="20" t="s">
        <v>175</v>
      </c>
      <c r="H5" s="45" t="s">
        <v>168</v>
      </c>
      <c r="I5" s="20"/>
      <c r="J5" s="20">
        <v>8</v>
      </c>
      <c r="K5" s="20">
        <v>5</v>
      </c>
      <c r="L5" s="48" t="s">
        <v>51</v>
      </c>
    </row>
    <row r="6" spans="1:61" x14ac:dyDescent="0.55000000000000004">
      <c r="A6" s="92"/>
      <c r="B6" s="143"/>
      <c r="C6" s="143"/>
      <c r="D6" s="92"/>
      <c r="E6" s="88"/>
      <c r="F6" s="20" t="s">
        <v>142</v>
      </c>
      <c r="G6" s="20" t="s">
        <v>176</v>
      </c>
      <c r="H6" s="45" t="s">
        <v>168</v>
      </c>
      <c r="I6" s="20"/>
      <c r="J6" s="20">
        <v>8</v>
      </c>
      <c r="K6" s="20">
        <v>8</v>
      </c>
      <c r="L6" s="23" t="s">
        <v>10</v>
      </c>
    </row>
    <row r="10" spans="1:61" ht="18.3" x14ac:dyDescent="0.55000000000000004">
      <c r="M10" s="50" t="s">
        <v>3</v>
      </c>
      <c r="N10" s="50" t="s">
        <v>6</v>
      </c>
    </row>
    <row r="11" spans="1:61" x14ac:dyDescent="0.55000000000000004">
      <c r="I11" s="29"/>
      <c r="M11" s="47" t="s">
        <v>10</v>
      </c>
      <c r="N11" s="45" t="s">
        <v>168</v>
      </c>
    </row>
    <row r="12" spans="1:61" x14ac:dyDescent="0.55000000000000004">
      <c r="I12" s="40"/>
      <c r="M12" s="48" t="s">
        <v>51</v>
      </c>
      <c r="N12" s="51" t="s">
        <v>14</v>
      </c>
    </row>
    <row r="13" spans="1:61" ht="28.8" x14ac:dyDescent="0.55000000000000004">
      <c r="A13" s="31" t="s">
        <v>117</v>
      </c>
      <c r="B13" s="31" t="s">
        <v>118</v>
      </c>
      <c r="C13" s="31" t="s">
        <v>119</v>
      </c>
      <c r="D13" s="138" t="s">
        <v>221</v>
      </c>
      <c r="E13" s="139"/>
      <c r="F13" s="31" t="s">
        <v>120</v>
      </c>
      <c r="M13" s="49" t="s">
        <v>122</v>
      </c>
      <c r="N13" s="52" t="s">
        <v>169</v>
      </c>
    </row>
    <row r="14" spans="1:61" x14ac:dyDescent="0.55000000000000004">
      <c r="A14" s="32" t="s">
        <v>220</v>
      </c>
      <c r="B14" s="4">
        <v>14523</v>
      </c>
      <c r="C14" s="33">
        <f>40000+45000+55000</f>
        <v>140000</v>
      </c>
      <c r="D14" s="140">
        <v>30000</v>
      </c>
      <c r="E14" s="141"/>
      <c r="F14" s="33">
        <f>SUM(B14:E14)</f>
        <v>184523</v>
      </c>
      <c r="M14" s="5"/>
      <c r="N14" s="53" t="s">
        <v>172</v>
      </c>
    </row>
    <row r="15" spans="1:61" x14ac:dyDescent="0.55000000000000004">
      <c r="M15" s="5"/>
      <c r="N15" s="54" t="s">
        <v>173</v>
      </c>
    </row>
    <row r="16" spans="1:61" x14ac:dyDescent="0.55000000000000004">
      <c r="M16" s="5"/>
      <c r="N16" s="55" t="s">
        <v>170</v>
      </c>
    </row>
    <row r="17" spans="13:14" x14ac:dyDescent="0.55000000000000004">
      <c r="M17" s="3"/>
      <c r="N17" s="56" t="s">
        <v>171</v>
      </c>
    </row>
  </sheetData>
  <mergeCells count="7">
    <mergeCell ref="D13:E13"/>
    <mergeCell ref="D14:E14"/>
    <mergeCell ref="D2:D6"/>
    <mergeCell ref="A2:A6"/>
    <mergeCell ref="B2:B6"/>
    <mergeCell ref="C2:C6"/>
    <mergeCell ref="E2:E6"/>
  </mergeCells>
  <conditionalFormatting sqref="H2:H6">
    <cfRule type="containsText" dxfId="223" priority="1" operator="containsText" text="Approved">
      <formula>NOT(ISERROR(SEARCH("Approved",H2)))</formula>
    </cfRule>
    <cfRule type="containsText" dxfId="222" priority="2" operator="containsText" text="Needs Review">
      <formula>NOT(ISERROR(SEARCH("Needs Review",H2)))</formula>
    </cfRule>
    <cfRule type="containsText" dxfId="221" priority="3" operator="containsText" text="Not Started">
      <formula>NOT(ISERROR(SEARCH("Not Started",H2)))</formula>
    </cfRule>
    <cfRule type="containsText" dxfId="220" priority="4" operator="containsText" text="On Hold">
      <formula>NOT(ISERROR(SEARCH("On Hold",H2)))</formula>
    </cfRule>
    <cfRule type="containsText" dxfId="219" priority="5" operator="containsText" text="Overdue">
      <formula>NOT(ISERROR(SEARCH("Overdue",H2)))</formula>
    </cfRule>
    <cfRule type="containsText" dxfId="218" priority="6" operator="containsText" text="Complete">
      <formula>NOT(ISERROR(SEARCH("Complete",H2)))</formula>
    </cfRule>
    <cfRule type="containsText" dxfId="217" priority="7" operator="containsText" text="In Progress">
      <formula>NOT(ISERROR(SEARCH("In Progress",H2)))</formula>
    </cfRule>
  </conditionalFormatting>
  <conditionalFormatting sqref="L2">
    <cfRule type="containsText" dxfId="216" priority="34" operator="containsText" text="On Hold">
      <formula>NOT(ISERROR(SEARCH("On Hold",L2)))</formula>
    </cfRule>
    <cfRule type="containsText" dxfId="215" priority="29" operator="containsText" text="Medium">
      <formula>NOT(ISERROR(SEARCH("Medium",L2)))</formula>
    </cfRule>
    <cfRule type="containsText" dxfId="214" priority="30" operator="containsText" text="High">
      <formula>NOT(ISERROR(SEARCH("High",L2)))</formula>
    </cfRule>
    <cfRule type="containsText" dxfId="213" priority="31" operator="containsText" text="Approved">
      <formula>NOT(ISERROR(SEARCH("Approved",L2)))</formula>
    </cfRule>
    <cfRule type="containsText" dxfId="212" priority="28" operator="containsText" text="Low">
      <formula>NOT(ISERROR(SEARCH("Low",L2)))</formula>
    </cfRule>
    <cfRule type="containsText" dxfId="211" priority="32" operator="containsText" text="Needs Review">
      <formula>NOT(ISERROR(SEARCH("Needs Review",L2)))</formula>
    </cfRule>
    <cfRule type="containsText" dxfId="210" priority="33" operator="containsText" text="Not Started">
      <formula>NOT(ISERROR(SEARCH("Not Started",L2)))</formula>
    </cfRule>
    <cfRule type="containsText" dxfId="209" priority="35" operator="containsText" text="Overdue">
      <formula>NOT(ISERROR(SEARCH("Overdue",L2)))</formula>
    </cfRule>
    <cfRule type="containsText" dxfId="208" priority="36" operator="containsText" text="Complete">
      <formula>NOT(ISERROR(SEARCH("Complete",L2)))</formula>
    </cfRule>
    <cfRule type="containsText" dxfId="207" priority="37" operator="containsText" text="In Progress">
      <formula>NOT(ISERROR(SEARCH("In Progress",L2)))</formula>
    </cfRule>
  </conditionalFormatting>
  <conditionalFormatting sqref="L4">
    <cfRule type="containsText" dxfId="206" priority="27" operator="containsText" text="In Progress">
      <formula>NOT(ISERROR(SEARCH("In Progress",L4)))</formula>
    </cfRule>
    <cfRule type="containsText" dxfId="205" priority="26" operator="containsText" text="Complete">
      <formula>NOT(ISERROR(SEARCH("Complete",L4)))</formula>
    </cfRule>
    <cfRule type="containsText" dxfId="204" priority="18" operator="containsText" text="Low">
      <formula>NOT(ISERROR(SEARCH("Low",L4)))</formula>
    </cfRule>
    <cfRule type="containsText" dxfId="203" priority="19" operator="containsText" text="Medium">
      <formula>NOT(ISERROR(SEARCH("Medium",L4)))</formula>
    </cfRule>
    <cfRule type="containsText" dxfId="202" priority="20" operator="containsText" text="High">
      <formula>NOT(ISERROR(SEARCH("High",L4)))</formula>
    </cfRule>
    <cfRule type="containsText" dxfId="201" priority="21" operator="containsText" text="Approved">
      <formula>NOT(ISERROR(SEARCH("Approved",L4)))</formula>
    </cfRule>
    <cfRule type="containsText" dxfId="200" priority="23" operator="containsText" text="Not Started">
      <formula>NOT(ISERROR(SEARCH("Not Started",L4)))</formula>
    </cfRule>
    <cfRule type="containsText" dxfId="199" priority="24" operator="containsText" text="On Hold">
      <formula>NOT(ISERROR(SEARCH("On Hold",L4)))</formula>
    </cfRule>
    <cfRule type="containsText" dxfId="198" priority="25" operator="containsText" text="Overdue">
      <formula>NOT(ISERROR(SEARCH("Overdue",L4)))</formula>
    </cfRule>
    <cfRule type="containsText" dxfId="197" priority="22" operator="containsText" text="Needs Review">
      <formula>NOT(ISERROR(SEARCH("Needs Review",L4)))</formula>
    </cfRule>
  </conditionalFormatting>
  <conditionalFormatting sqref="L6">
    <cfRule type="containsText" dxfId="196" priority="10" operator="containsText" text="High">
      <formula>NOT(ISERROR(SEARCH("High",L6)))</formula>
    </cfRule>
    <cfRule type="containsText" dxfId="195" priority="11" operator="containsText" text="Approved">
      <formula>NOT(ISERROR(SEARCH("Approved",L6)))</formula>
    </cfRule>
    <cfRule type="containsText" dxfId="194" priority="12" operator="containsText" text="Needs Review">
      <formula>NOT(ISERROR(SEARCH("Needs Review",L6)))</formula>
    </cfRule>
    <cfRule type="containsText" dxfId="193" priority="13" operator="containsText" text="Not Started">
      <formula>NOT(ISERROR(SEARCH("Not Started",L6)))</formula>
    </cfRule>
    <cfRule type="containsText" dxfId="192" priority="14" operator="containsText" text="On Hold">
      <formula>NOT(ISERROR(SEARCH("On Hold",L6)))</formula>
    </cfRule>
    <cfRule type="containsText" dxfId="191" priority="15" operator="containsText" text="Overdue">
      <formula>NOT(ISERROR(SEARCH("Overdue",L6)))</formula>
    </cfRule>
    <cfRule type="containsText" dxfId="190" priority="16" operator="containsText" text="Complete">
      <formula>NOT(ISERROR(SEARCH("Complete",L6)))</formula>
    </cfRule>
    <cfRule type="containsText" dxfId="189" priority="17" operator="containsText" text="In Progress">
      <formula>NOT(ISERROR(SEARCH("In Progress",L6)))</formula>
    </cfRule>
    <cfRule type="containsText" dxfId="188" priority="8" operator="containsText" text="Low">
      <formula>NOT(ISERROR(SEARCH("Low",L6)))</formula>
    </cfRule>
    <cfRule type="containsText" dxfId="187" priority="9" operator="containsText" text="Medium">
      <formula>NOT(ISERROR(SEARCH("Medium",L6)))</formula>
    </cfRule>
  </conditionalFormatting>
  <conditionalFormatting sqref="M11">
    <cfRule type="containsText" dxfId="186" priority="48" operator="containsText" text="Approved">
      <formula>NOT(ISERROR(SEARCH("Approved",M11)))</formula>
    </cfRule>
    <cfRule type="containsText" dxfId="185" priority="45" operator="containsText" text="Low">
      <formula>NOT(ISERROR(SEARCH("Low",M11)))</formula>
    </cfRule>
    <cfRule type="containsText" dxfId="184" priority="46" operator="containsText" text="Medium">
      <formula>NOT(ISERROR(SEARCH("Medium",M11)))</formula>
    </cfRule>
    <cfRule type="containsText" dxfId="183" priority="47" operator="containsText" text="High">
      <formula>NOT(ISERROR(SEARCH("High",M11)))</formula>
    </cfRule>
    <cfRule type="containsText" dxfId="182" priority="54" operator="containsText" text="In Progress">
      <formula>NOT(ISERROR(SEARCH("In Progress",M11)))</formula>
    </cfRule>
    <cfRule type="containsText" dxfId="181" priority="49" operator="containsText" text="Needs Review">
      <formula>NOT(ISERROR(SEARCH("Needs Review",M11)))</formula>
    </cfRule>
    <cfRule type="containsText" dxfId="180" priority="50" operator="containsText" text="Not Started">
      <formula>NOT(ISERROR(SEARCH("Not Started",M11)))</formula>
    </cfRule>
    <cfRule type="containsText" dxfId="179" priority="51" operator="containsText" text="On Hold">
      <formula>NOT(ISERROR(SEARCH("On Hold",M11)))</formula>
    </cfRule>
    <cfRule type="containsText" dxfId="178" priority="52" operator="containsText" text="Overdue">
      <formula>NOT(ISERROR(SEARCH("Overdue",M11)))</formula>
    </cfRule>
    <cfRule type="containsText" dxfId="177" priority="53" operator="containsText" text="Complete">
      <formula>NOT(ISERROR(SEARCH("Complete",M11)))</formula>
    </cfRule>
  </conditionalFormatting>
  <conditionalFormatting sqref="N11">
    <cfRule type="containsText" dxfId="176" priority="38" operator="containsText" text="Approved">
      <formula>NOT(ISERROR(SEARCH("Approved",N11)))</formula>
    </cfRule>
    <cfRule type="containsText" dxfId="175" priority="39" operator="containsText" text="Needs Review">
      <formula>NOT(ISERROR(SEARCH("Needs Review",N11)))</formula>
    </cfRule>
    <cfRule type="containsText" dxfId="174" priority="40" operator="containsText" text="Not Started">
      <formula>NOT(ISERROR(SEARCH("Not Started",N11)))</formula>
    </cfRule>
    <cfRule type="containsText" dxfId="173" priority="41" operator="containsText" text="On Hold">
      <formula>NOT(ISERROR(SEARCH("On Hold",N11)))</formula>
    </cfRule>
    <cfRule type="containsText" dxfId="172" priority="43" operator="containsText" text="Complete">
      <formula>NOT(ISERROR(SEARCH("Complete",N11)))</formula>
    </cfRule>
    <cfRule type="containsText" dxfId="171" priority="44" operator="containsText" text="In Progress">
      <formula>NOT(ISERROR(SEARCH("In Progress",N11)))</formula>
    </cfRule>
    <cfRule type="containsText" dxfId="170" priority="42" operator="containsText" text="Overdue">
      <formula>NOT(ISERROR(SEARCH("Overdue",N11)))</formula>
    </cfRule>
  </conditionalFormatting>
  <dataValidations count="2">
    <dataValidation type="list" allowBlank="1" showInputMessage="1" showErrorMessage="1" sqref="L2:L6" xr:uid="{99DDB68A-213B-4964-98DB-698EA26E3731}">
      <formula1>$M$11:$M$13</formula1>
    </dataValidation>
    <dataValidation type="list" allowBlank="1" showInputMessage="1" showErrorMessage="1" sqref="H2:H6" xr:uid="{73994E8D-AD1D-4998-AE66-234AAE5362A1}">
      <formula1>$N$11:$N$17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4EFED-0371-49D3-ACA2-2FF9EAE761FF}">
  <sheetPr codeName="Sheet7"/>
  <dimension ref="A1:BI31"/>
  <sheetViews>
    <sheetView zoomScale="70" workbookViewId="0">
      <selection activeCell="H35" sqref="H35"/>
    </sheetView>
  </sheetViews>
  <sheetFormatPr defaultRowHeight="14.4" x14ac:dyDescent="0.55000000000000004"/>
  <cols>
    <col min="1" max="1" width="11.05078125" bestFit="1" customWidth="1"/>
    <col min="2" max="2" width="12.3125" bestFit="1" customWidth="1"/>
    <col min="3" max="3" width="12.1015625" bestFit="1" customWidth="1"/>
    <col min="4" max="4" width="15.3125" bestFit="1" customWidth="1"/>
    <col min="5" max="5" width="16.89453125" customWidth="1"/>
    <col min="6" max="6" width="31" style="1" customWidth="1"/>
    <col min="7" max="7" width="18.3125" customWidth="1"/>
    <col min="8" max="8" width="11.26171875" bestFit="1" customWidth="1"/>
    <col min="9" max="9" width="32.47265625" customWidth="1"/>
    <col min="10" max="10" width="12.5234375" bestFit="1" customWidth="1"/>
    <col min="11" max="11" width="16.3125" customWidth="1"/>
    <col min="13" max="13" width="8.47265625" bestFit="1" customWidth="1"/>
    <col min="14" max="14" width="10.89453125" bestFit="1" customWidth="1"/>
  </cols>
  <sheetData>
    <row r="1" spans="1:61" s="66" customFormat="1" ht="28.8" x14ac:dyDescent="0.55000000000000004">
      <c r="A1" s="64" t="s">
        <v>109</v>
      </c>
      <c r="B1" s="64" t="s">
        <v>110</v>
      </c>
      <c r="C1" s="64" t="s">
        <v>111</v>
      </c>
      <c r="D1" s="64" t="s">
        <v>165</v>
      </c>
      <c r="E1" s="64" t="s">
        <v>112</v>
      </c>
      <c r="F1" s="41" t="s">
        <v>2</v>
      </c>
      <c r="G1" s="64" t="s">
        <v>113</v>
      </c>
      <c r="H1" s="64" t="s">
        <v>6</v>
      </c>
      <c r="I1" s="64" t="s">
        <v>114</v>
      </c>
      <c r="J1" s="64" t="s">
        <v>4</v>
      </c>
      <c r="K1" s="41" t="s">
        <v>115</v>
      </c>
      <c r="L1" s="64" t="s">
        <v>3</v>
      </c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</row>
    <row r="2" spans="1:61" ht="28.8" x14ac:dyDescent="0.55000000000000004">
      <c r="A2" s="88">
        <v>4</v>
      </c>
      <c r="B2" s="143">
        <v>45705</v>
      </c>
      <c r="C2" s="143">
        <v>45716</v>
      </c>
      <c r="D2" s="92">
        <v>11</v>
      </c>
      <c r="E2" s="88" t="s">
        <v>143</v>
      </c>
      <c r="F2" s="10" t="s">
        <v>144</v>
      </c>
      <c r="G2" s="68" t="s">
        <v>182</v>
      </c>
      <c r="H2" s="45" t="s">
        <v>168</v>
      </c>
      <c r="I2" s="20"/>
      <c r="J2" s="6">
        <v>18</v>
      </c>
      <c r="K2" s="20">
        <v>8</v>
      </c>
      <c r="L2" s="23" t="s">
        <v>10</v>
      </c>
    </row>
    <row r="3" spans="1:61" ht="25.5" customHeight="1" x14ac:dyDescent="0.55000000000000004">
      <c r="A3" s="88"/>
      <c r="B3" s="143"/>
      <c r="C3" s="143"/>
      <c r="D3" s="92"/>
      <c r="E3" s="88"/>
      <c r="F3" s="10" t="s">
        <v>146</v>
      </c>
      <c r="G3" s="68" t="s">
        <v>183</v>
      </c>
      <c r="H3" s="67" t="s">
        <v>169</v>
      </c>
      <c r="I3" s="88" t="s">
        <v>177</v>
      </c>
      <c r="J3" s="6">
        <v>10</v>
      </c>
      <c r="K3" s="20">
        <v>5</v>
      </c>
      <c r="L3" s="48" t="s">
        <v>51</v>
      </c>
    </row>
    <row r="4" spans="1:61" ht="28.5" customHeight="1" x14ac:dyDescent="0.55000000000000004">
      <c r="A4" s="88"/>
      <c r="B4" s="143"/>
      <c r="C4" s="143"/>
      <c r="D4" s="92"/>
      <c r="E4" s="88"/>
      <c r="F4" s="10" t="s">
        <v>145</v>
      </c>
      <c r="G4" s="68" t="s">
        <v>184</v>
      </c>
      <c r="H4" s="67" t="s">
        <v>169</v>
      </c>
      <c r="I4" s="88"/>
      <c r="J4" s="6">
        <v>10</v>
      </c>
      <c r="K4" s="20">
        <v>5</v>
      </c>
      <c r="L4" s="48" t="s">
        <v>51</v>
      </c>
    </row>
    <row r="5" spans="1:61" x14ac:dyDescent="0.55000000000000004">
      <c r="A5" s="88"/>
      <c r="B5" s="143"/>
      <c r="C5" s="143"/>
      <c r="D5" s="92"/>
      <c r="E5" s="88"/>
      <c r="F5" s="10" t="s">
        <v>147</v>
      </c>
      <c r="G5" s="20" t="s">
        <v>181</v>
      </c>
      <c r="H5" s="56" t="s">
        <v>171</v>
      </c>
      <c r="I5" s="20"/>
      <c r="J5" s="6">
        <v>8</v>
      </c>
      <c r="K5" s="20">
        <v>4</v>
      </c>
      <c r="L5" s="48" t="s">
        <v>51</v>
      </c>
    </row>
    <row r="10" spans="1:61" ht="18.3" x14ac:dyDescent="0.55000000000000004">
      <c r="M10" s="50" t="s">
        <v>3</v>
      </c>
      <c r="N10" s="50" t="s">
        <v>6</v>
      </c>
    </row>
    <row r="11" spans="1:61" ht="28.8" x14ac:dyDescent="0.55000000000000004">
      <c r="A11" s="31" t="s">
        <v>117</v>
      </c>
      <c r="B11" s="31" t="s">
        <v>118</v>
      </c>
      <c r="C11" s="31" t="s">
        <v>119</v>
      </c>
      <c r="D11" s="138" t="s">
        <v>221</v>
      </c>
      <c r="E11" s="139"/>
      <c r="F11" s="31" t="s">
        <v>120</v>
      </c>
      <c r="M11" s="47" t="s">
        <v>10</v>
      </c>
      <c r="N11" s="45" t="s">
        <v>168</v>
      </c>
    </row>
    <row r="12" spans="1:61" x14ac:dyDescent="0.55000000000000004">
      <c r="A12" s="32" t="s">
        <v>220</v>
      </c>
      <c r="B12" s="4">
        <v>7000</v>
      </c>
      <c r="C12" s="33">
        <f>40000+45000+55000+37000</f>
        <v>177000</v>
      </c>
      <c r="D12" s="140">
        <v>25000</v>
      </c>
      <c r="E12" s="141"/>
      <c r="F12" s="33">
        <f>SUM(B12:E12)</f>
        <v>209000</v>
      </c>
      <c r="M12" s="48" t="s">
        <v>51</v>
      </c>
      <c r="N12" s="51" t="s">
        <v>14</v>
      </c>
    </row>
    <row r="13" spans="1:61" x14ac:dyDescent="0.55000000000000004">
      <c r="M13" s="49" t="s">
        <v>122</v>
      </c>
      <c r="N13" s="52" t="s">
        <v>169</v>
      </c>
    </row>
    <row r="14" spans="1:61" x14ac:dyDescent="0.55000000000000004">
      <c r="M14" s="5"/>
      <c r="N14" s="53" t="s">
        <v>172</v>
      </c>
    </row>
    <row r="15" spans="1:61" x14ac:dyDescent="0.55000000000000004">
      <c r="M15" s="5"/>
      <c r="N15" s="54" t="s">
        <v>173</v>
      </c>
    </row>
    <row r="16" spans="1:61" x14ac:dyDescent="0.55000000000000004">
      <c r="M16" s="5"/>
      <c r="N16" s="55" t="s">
        <v>170</v>
      </c>
    </row>
    <row r="17" spans="6:14" x14ac:dyDescent="0.55000000000000004">
      <c r="M17" s="3"/>
      <c r="N17" s="56" t="s">
        <v>171</v>
      </c>
    </row>
    <row r="31" spans="6:14" x14ac:dyDescent="0.55000000000000004">
      <c r="F31"/>
    </row>
  </sheetData>
  <mergeCells count="8">
    <mergeCell ref="D11:E11"/>
    <mergeCell ref="D12:E12"/>
    <mergeCell ref="D2:D5"/>
    <mergeCell ref="I3:I4"/>
    <mergeCell ref="A2:A5"/>
    <mergeCell ref="B2:B5"/>
    <mergeCell ref="C2:C5"/>
    <mergeCell ref="E2:E5"/>
  </mergeCells>
  <conditionalFormatting sqref="H2">
    <cfRule type="containsText" dxfId="169" priority="1" operator="containsText" text="Approved">
      <formula>NOT(ISERROR(SEARCH("Approved",H2)))</formula>
    </cfRule>
    <cfRule type="containsText" dxfId="168" priority="2" operator="containsText" text="Needs Review">
      <formula>NOT(ISERROR(SEARCH("Needs Review",H2)))</formula>
    </cfRule>
    <cfRule type="containsText" dxfId="167" priority="3" operator="containsText" text="Not Started">
      <formula>NOT(ISERROR(SEARCH("Not Started",H2)))</formula>
    </cfRule>
    <cfRule type="containsText" dxfId="166" priority="4" operator="containsText" text="On Hold">
      <formula>NOT(ISERROR(SEARCH("On Hold",H2)))</formula>
    </cfRule>
    <cfRule type="containsText" dxfId="165" priority="5" operator="containsText" text="Overdue">
      <formula>NOT(ISERROR(SEARCH("Overdue",H2)))</formula>
    </cfRule>
    <cfRule type="containsText" dxfId="164" priority="6" operator="containsText" text="Complete">
      <formula>NOT(ISERROR(SEARCH("Complete",H2)))</formula>
    </cfRule>
    <cfRule type="containsText" dxfId="163" priority="7" operator="containsText" text="In Progress">
      <formula>NOT(ISERROR(SEARCH("In Progress",H2)))</formula>
    </cfRule>
  </conditionalFormatting>
  <conditionalFormatting sqref="L2">
    <cfRule type="containsText" dxfId="162" priority="8" operator="containsText" text="Low">
      <formula>NOT(ISERROR(SEARCH("Low",L2)))</formula>
    </cfRule>
    <cfRule type="containsText" dxfId="161" priority="9" operator="containsText" text="Medium">
      <formula>NOT(ISERROR(SEARCH("Medium",L2)))</formula>
    </cfRule>
    <cfRule type="containsText" dxfId="160" priority="10" operator="containsText" text="High">
      <formula>NOT(ISERROR(SEARCH("High",L2)))</formula>
    </cfRule>
    <cfRule type="containsText" dxfId="159" priority="11" operator="containsText" text="Approved">
      <formula>NOT(ISERROR(SEARCH("Approved",L2)))</formula>
    </cfRule>
    <cfRule type="containsText" dxfId="158" priority="12" operator="containsText" text="Needs Review">
      <formula>NOT(ISERROR(SEARCH("Needs Review",L2)))</formula>
    </cfRule>
    <cfRule type="containsText" dxfId="157" priority="13" operator="containsText" text="Not Started">
      <formula>NOT(ISERROR(SEARCH("Not Started",L2)))</formula>
    </cfRule>
    <cfRule type="containsText" dxfId="156" priority="14" operator="containsText" text="On Hold">
      <formula>NOT(ISERROR(SEARCH("On Hold",L2)))</formula>
    </cfRule>
    <cfRule type="containsText" dxfId="155" priority="15" operator="containsText" text="Overdue">
      <formula>NOT(ISERROR(SEARCH("Overdue",L2)))</formula>
    </cfRule>
    <cfRule type="containsText" dxfId="154" priority="16" operator="containsText" text="Complete">
      <formula>NOT(ISERROR(SEARCH("Complete",L2)))</formula>
    </cfRule>
    <cfRule type="containsText" dxfId="153" priority="17" operator="containsText" text="In Progress">
      <formula>NOT(ISERROR(SEARCH("In Progress",L2)))</formula>
    </cfRule>
  </conditionalFormatting>
  <conditionalFormatting sqref="M11">
    <cfRule type="containsText" dxfId="152" priority="34" operator="containsText" text="In Progress">
      <formula>NOT(ISERROR(SEARCH("In Progress",M11)))</formula>
    </cfRule>
    <cfRule type="containsText" dxfId="151" priority="25" operator="containsText" text="Low">
      <formula>NOT(ISERROR(SEARCH("Low",M11)))</formula>
    </cfRule>
    <cfRule type="containsText" dxfId="150" priority="26" operator="containsText" text="Medium">
      <formula>NOT(ISERROR(SEARCH("Medium",M11)))</formula>
    </cfRule>
    <cfRule type="containsText" dxfId="149" priority="27" operator="containsText" text="High">
      <formula>NOT(ISERROR(SEARCH("High",M11)))</formula>
    </cfRule>
    <cfRule type="containsText" dxfId="148" priority="28" operator="containsText" text="Approved">
      <formula>NOT(ISERROR(SEARCH("Approved",M11)))</formula>
    </cfRule>
    <cfRule type="containsText" dxfId="147" priority="29" operator="containsText" text="Needs Review">
      <formula>NOT(ISERROR(SEARCH("Needs Review",M11)))</formula>
    </cfRule>
    <cfRule type="containsText" dxfId="146" priority="30" operator="containsText" text="Not Started">
      <formula>NOT(ISERROR(SEARCH("Not Started",M11)))</formula>
    </cfRule>
    <cfRule type="containsText" dxfId="145" priority="31" operator="containsText" text="On Hold">
      <formula>NOT(ISERROR(SEARCH("On Hold",M11)))</formula>
    </cfRule>
    <cfRule type="containsText" dxfId="144" priority="32" operator="containsText" text="Overdue">
      <formula>NOT(ISERROR(SEARCH("Overdue",M11)))</formula>
    </cfRule>
    <cfRule type="containsText" dxfId="143" priority="33" operator="containsText" text="Complete">
      <formula>NOT(ISERROR(SEARCH("Complete",M11)))</formula>
    </cfRule>
  </conditionalFormatting>
  <conditionalFormatting sqref="N11">
    <cfRule type="containsText" dxfId="142" priority="22" operator="containsText" text="Overdue">
      <formula>NOT(ISERROR(SEARCH("Overdue",N11)))</formula>
    </cfRule>
    <cfRule type="containsText" dxfId="141" priority="23" operator="containsText" text="Complete">
      <formula>NOT(ISERROR(SEARCH("Complete",N11)))</formula>
    </cfRule>
    <cfRule type="containsText" dxfId="140" priority="24" operator="containsText" text="In Progress">
      <formula>NOT(ISERROR(SEARCH("In Progress",N11)))</formula>
    </cfRule>
    <cfRule type="containsText" dxfId="139" priority="19" operator="containsText" text="Needs Review">
      <formula>NOT(ISERROR(SEARCH("Needs Review",N11)))</formula>
    </cfRule>
    <cfRule type="containsText" dxfId="138" priority="20" operator="containsText" text="Not Started">
      <formula>NOT(ISERROR(SEARCH("Not Started",N11)))</formula>
    </cfRule>
    <cfRule type="containsText" dxfId="137" priority="21" operator="containsText" text="On Hold">
      <formula>NOT(ISERROR(SEARCH("On Hold",N11)))</formula>
    </cfRule>
    <cfRule type="containsText" dxfId="136" priority="18" operator="containsText" text="Approved">
      <formula>NOT(ISERROR(SEARCH("Approved",N11)))</formula>
    </cfRule>
  </conditionalFormatting>
  <dataValidations count="2">
    <dataValidation type="list" allowBlank="1" showInputMessage="1" showErrorMessage="1" sqref="H2:H5" xr:uid="{D80FC4B2-7341-4FF8-BE60-56F99EF6F4A9}">
      <formula1>$N$11:$N$17</formula1>
    </dataValidation>
    <dataValidation type="list" allowBlank="1" showInputMessage="1" showErrorMessage="1" sqref="L2:L5" xr:uid="{24BC482C-4046-4F90-A07E-74710A43071A}">
      <formula1>$M$11:$M$13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9B9-2ADB-4B5E-B0D5-0AAD3111631A}">
  <sheetPr codeName="Sheet8"/>
  <dimension ref="A1:BI18"/>
  <sheetViews>
    <sheetView zoomScale="70" zoomScaleNormal="115" workbookViewId="0">
      <selection activeCell="K17" sqref="K17"/>
    </sheetView>
  </sheetViews>
  <sheetFormatPr defaultRowHeight="14.4" x14ac:dyDescent="0.55000000000000004"/>
  <cols>
    <col min="1" max="1" width="10.62890625" bestFit="1" customWidth="1"/>
    <col min="2" max="2" width="12.3125" bestFit="1" customWidth="1"/>
    <col min="3" max="3" width="11.68359375" bestFit="1" customWidth="1"/>
    <col min="4" max="4" width="15.3125" bestFit="1" customWidth="1"/>
    <col min="5" max="5" width="27.41796875" customWidth="1"/>
    <col min="6" max="6" width="40.68359375" bestFit="1" customWidth="1"/>
    <col min="7" max="7" width="36.26171875" bestFit="1" customWidth="1"/>
    <col min="8" max="8" width="11.26171875" bestFit="1" customWidth="1"/>
    <col min="9" max="9" width="8.68359375" bestFit="1" customWidth="1"/>
    <col min="10" max="10" width="12.5234375" bestFit="1" customWidth="1"/>
    <col min="11" max="11" width="14.89453125" customWidth="1"/>
    <col min="13" max="13" width="8.68359375" bestFit="1" customWidth="1"/>
    <col min="14" max="14" width="10.89453125" bestFit="1" customWidth="1"/>
  </cols>
  <sheetData>
    <row r="1" spans="1:61" s="66" customFormat="1" ht="43.2" x14ac:dyDescent="0.55000000000000004">
      <c r="A1" s="64" t="s">
        <v>109</v>
      </c>
      <c r="B1" s="64" t="s">
        <v>110</v>
      </c>
      <c r="C1" s="64" t="s">
        <v>111</v>
      </c>
      <c r="D1" s="41" t="s">
        <v>165</v>
      </c>
      <c r="E1" s="64" t="s">
        <v>112</v>
      </c>
      <c r="F1" s="64" t="s">
        <v>2</v>
      </c>
      <c r="G1" s="64" t="s">
        <v>113</v>
      </c>
      <c r="H1" s="64" t="s">
        <v>6</v>
      </c>
      <c r="I1" s="64" t="s">
        <v>114</v>
      </c>
      <c r="J1" s="64" t="s">
        <v>4</v>
      </c>
      <c r="K1" s="41" t="s">
        <v>115</v>
      </c>
      <c r="L1" s="64" t="s">
        <v>3</v>
      </c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</row>
    <row r="2" spans="1:61" x14ac:dyDescent="0.55000000000000004">
      <c r="A2" s="92">
        <v>5</v>
      </c>
      <c r="B2" s="143">
        <v>45717</v>
      </c>
      <c r="C2" s="143">
        <v>45730</v>
      </c>
      <c r="D2" s="88">
        <v>12</v>
      </c>
      <c r="E2" s="88" t="s">
        <v>148</v>
      </c>
      <c r="F2" s="20" t="s">
        <v>149</v>
      </c>
      <c r="G2" s="20" t="s">
        <v>178</v>
      </c>
      <c r="H2" s="7" t="s">
        <v>168</v>
      </c>
      <c r="I2" s="20"/>
      <c r="J2" s="6">
        <v>12</v>
      </c>
      <c r="K2" s="20">
        <v>5</v>
      </c>
      <c r="L2" s="48" t="s">
        <v>51</v>
      </c>
    </row>
    <row r="3" spans="1:61" x14ac:dyDescent="0.55000000000000004">
      <c r="A3" s="92"/>
      <c r="B3" s="143"/>
      <c r="C3" s="143"/>
      <c r="D3" s="88"/>
      <c r="E3" s="88"/>
      <c r="F3" s="20" t="s">
        <v>150</v>
      </c>
      <c r="G3" s="20" t="s">
        <v>178</v>
      </c>
      <c r="H3" s="7" t="s">
        <v>168</v>
      </c>
      <c r="I3" s="10"/>
      <c r="J3" s="7">
        <v>8</v>
      </c>
      <c r="K3" s="20">
        <v>5</v>
      </c>
      <c r="L3" s="48" t="s">
        <v>51</v>
      </c>
    </row>
    <row r="4" spans="1:61" x14ac:dyDescent="0.55000000000000004">
      <c r="A4" s="92"/>
      <c r="B4" s="143"/>
      <c r="C4" s="143"/>
      <c r="D4" s="88"/>
      <c r="E4" s="88"/>
      <c r="F4" s="20" t="s">
        <v>151</v>
      </c>
      <c r="G4" s="20" t="s">
        <v>179</v>
      </c>
      <c r="H4" s="7" t="s">
        <v>168</v>
      </c>
      <c r="I4" s="10"/>
      <c r="J4" s="7">
        <v>8</v>
      </c>
      <c r="K4" s="20">
        <v>4</v>
      </c>
      <c r="L4" s="48" t="s">
        <v>51</v>
      </c>
    </row>
    <row r="5" spans="1:61" x14ac:dyDescent="0.55000000000000004">
      <c r="A5" s="92"/>
      <c r="B5" s="143"/>
      <c r="C5" s="143"/>
      <c r="D5" s="88"/>
      <c r="E5" s="88"/>
      <c r="F5" s="20" t="s">
        <v>152</v>
      </c>
      <c r="G5" s="20" t="s">
        <v>181</v>
      </c>
      <c r="H5" s="7" t="s">
        <v>168</v>
      </c>
      <c r="I5" s="20"/>
      <c r="J5" s="6">
        <v>6</v>
      </c>
      <c r="K5" s="20">
        <v>5</v>
      </c>
      <c r="L5" s="48" t="s">
        <v>51</v>
      </c>
    </row>
    <row r="6" spans="1:61" x14ac:dyDescent="0.55000000000000004">
      <c r="A6" s="92"/>
      <c r="B6" s="143"/>
      <c r="C6" s="143"/>
      <c r="D6" s="88"/>
      <c r="E6" s="88"/>
      <c r="F6" s="20"/>
      <c r="G6" s="20"/>
      <c r="H6" s="20"/>
      <c r="I6" s="20"/>
      <c r="J6" s="6"/>
      <c r="K6" s="20"/>
      <c r="L6" s="20"/>
    </row>
    <row r="7" spans="1:61" x14ac:dyDescent="0.55000000000000004">
      <c r="A7" s="92">
        <v>4</v>
      </c>
      <c r="B7" s="144"/>
      <c r="C7" s="144"/>
      <c r="D7" s="144"/>
      <c r="E7" s="88" t="s">
        <v>143</v>
      </c>
      <c r="F7" s="147" t="s">
        <v>146</v>
      </c>
      <c r="G7" s="147" t="s">
        <v>180</v>
      </c>
      <c r="H7" s="121" t="s">
        <v>168</v>
      </c>
      <c r="I7" s="147"/>
      <c r="J7" s="147">
        <v>10</v>
      </c>
      <c r="K7" s="145">
        <v>8</v>
      </c>
      <c r="L7" s="128" t="s">
        <v>10</v>
      </c>
    </row>
    <row r="8" spans="1:61" x14ac:dyDescent="0.55000000000000004">
      <c r="A8" s="92"/>
      <c r="B8" s="144"/>
      <c r="C8" s="144"/>
      <c r="D8" s="144"/>
      <c r="E8" s="88"/>
      <c r="F8" s="148"/>
      <c r="G8" s="148"/>
      <c r="H8" s="126"/>
      <c r="I8" s="148"/>
      <c r="J8" s="148"/>
      <c r="K8" s="146"/>
      <c r="L8" s="130"/>
    </row>
    <row r="9" spans="1:61" x14ac:dyDescent="0.55000000000000004">
      <c r="A9" s="92"/>
      <c r="B9" s="144"/>
      <c r="C9" s="144"/>
      <c r="D9" s="144"/>
      <c r="E9" s="88"/>
      <c r="F9" s="147" t="s">
        <v>145</v>
      </c>
      <c r="G9" s="147" t="s">
        <v>180</v>
      </c>
      <c r="H9" s="121" t="s">
        <v>168</v>
      </c>
      <c r="I9" s="147"/>
      <c r="J9" s="147">
        <v>10</v>
      </c>
      <c r="K9" s="145">
        <v>8</v>
      </c>
      <c r="L9" s="128" t="s">
        <v>10</v>
      </c>
    </row>
    <row r="10" spans="1:61" x14ac:dyDescent="0.55000000000000004">
      <c r="A10" s="92"/>
      <c r="B10" s="144"/>
      <c r="C10" s="144"/>
      <c r="D10" s="144"/>
      <c r="E10" s="88"/>
      <c r="F10" s="148"/>
      <c r="G10" s="148"/>
      <c r="H10" s="126"/>
      <c r="I10" s="148"/>
      <c r="J10" s="148"/>
      <c r="K10" s="146"/>
      <c r="L10" s="130"/>
    </row>
    <row r="11" spans="1:61" ht="18.3" x14ac:dyDescent="0.55000000000000004">
      <c r="M11" s="50" t="s">
        <v>3</v>
      </c>
      <c r="N11" s="50" t="s">
        <v>6</v>
      </c>
    </row>
    <row r="12" spans="1:61" x14ac:dyDescent="0.55000000000000004">
      <c r="M12" s="47" t="s">
        <v>10</v>
      </c>
      <c r="N12" s="45" t="s">
        <v>168</v>
      </c>
    </row>
    <row r="13" spans="1:61" x14ac:dyDescent="0.55000000000000004">
      <c r="M13" s="48" t="s">
        <v>51</v>
      </c>
      <c r="N13" s="51" t="s">
        <v>14</v>
      </c>
    </row>
    <row r="14" spans="1:61" x14ac:dyDescent="0.55000000000000004">
      <c r="M14" s="49" t="s">
        <v>122</v>
      </c>
      <c r="N14" s="52" t="s">
        <v>169</v>
      </c>
    </row>
    <row r="15" spans="1:61" x14ac:dyDescent="0.55000000000000004">
      <c r="C15" s="31" t="s">
        <v>117</v>
      </c>
      <c r="D15" s="31" t="s">
        <v>118</v>
      </c>
      <c r="E15" s="31" t="s">
        <v>119</v>
      </c>
      <c r="F15" s="138" t="s">
        <v>221</v>
      </c>
      <c r="G15" s="139"/>
      <c r="H15" s="31" t="s">
        <v>120</v>
      </c>
      <c r="M15" s="5"/>
      <c r="N15" s="53" t="s">
        <v>172</v>
      </c>
    </row>
    <row r="16" spans="1:61" x14ac:dyDescent="0.55000000000000004">
      <c r="C16" s="32" t="s">
        <v>220</v>
      </c>
      <c r="D16" s="4">
        <v>9856</v>
      </c>
      <c r="E16" s="33">
        <f>40000+45000+55000+37000</f>
        <v>177000</v>
      </c>
      <c r="F16" s="140">
        <v>50000</v>
      </c>
      <c r="G16" s="141"/>
      <c r="H16" s="33">
        <f>SUM(D16:G16)</f>
        <v>236856</v>
      </c>
      <c r="M16" s="5"/>
      <c r="N16" s="54" t="s">
        <v>173</v>
      </c>
    </row>
    <row r="17" spans="14:14" x14ac:dyDescent="0.55000000000000004">
      <c r="N17" s="55" t="s">
        <v>170</v>
      </c>
    </row>
    <row r="18" spans="14:14" x14ac:dyDescent="0.55000000000000004">
      <c r="N18" s="56" t="s">
        <v>171</v>
      </c>
    </row>
  </sheetData>
  <mergeCells count="26">
    <mergeCell ref="F15:G15"/>
    <mergeCell ref="F16:G16"/>
    <mergeCell ref="J7:J8"/>
    <mergeCell ref="J9:J10"/>
    <mergeCell ref="F7:F8"/>
    <mergeCell ref="F9:F10"/>
    <mergeCell ref="L7:L8"/>
    <mergeCell ref="L9:L10"/>
    <mergeCell ref="K7:K8"/>
    <mergeCell ref="K9:K10"/>
    <mergeCell ref="G7:G8"/>
    <mergeCell ref="G9:G10"/>
    <mergeCell ref="H7:H8"/>
    <mergeCell ref="H9:H10"/>
    <mergeCell ref="I7:I8"/>
    <mergeCell ref="I9:I10"/>
    <mergeCell ref="A2:A6"/>
    <mergeCell ref="B2:B6"/>
    <mergeCell ref="C2:C6"/>
    <mergeCell ref="E2:E6"/>
    <mergeCell ref="D2:D6"/>
    <mergeCell ref="E7:E10"/>
    <mergeCell ref="A7:A10"/>
    <mergeCell ref="B7:B10"/>
    <mergeCell ref="C7:C10"/>
    <mergeCell ref="D7:D10"/>
  </mergeCells>
  <conditionalFormatting sqref="H2:H5 H7 H9">
    <cfRule type="containsText" dxfId="135" priority="35" operator="containsText" text="Approved">
      <formula>NOT(ISERROR(SEARCH("Approved",H2)))</formula>
    </cfRule>
    <cfRule type="containsText" dxfId="134" priority="36" operator="containsText" text="Needs Review">
      <formula>NOT(ISERROR(SEARCH("Needs Review",H2)))</formula>
    </cfRule>
    <cfRule type="containsText" dxfId="133" priority="37" operator="containsText" text="Not Started">
      <formula>NOT(ISERROR(SEARCH("Not Started",H2)))</formula>
    </cfRule>
    <cfRule type="containsText" dxfId="132" priority="38" operator="containsText" text="On Hold">
      <formula>NOT(ISERROR(SEARCH("On Hold",H2)))</formula>
    </cfRule>
    <cfRule type="containsText" dxfId="131" priority="39" operator="containsText" text="Overdue">
      <formula>NOT(ISERROR(SEARCH("Overdue",H2)))</formula>
    </cfRule>
    <cfRule type="containsText" dxfId="130" priority="40" operator="containsText" text="Complete">
      <formula>NOT(ISERROR(SEARCH("Complete",H2)))</formula>
    </cfRule>
    <cfRule type="containsText" dxfId="129" priority="41" operator="containsText" text="In Progress">
      <formula>NOT(ISERROR(SEARCH("In Progress",H2)))</formula>
    </cfRule>
  </conditionalFormatting>
  <conditionalFormatting sqref="L7 L9">
    <cfRule type="containsText" dxfId="128" priority="1" operator="containsText" text="Low">
      <formula>NOT(ISERROR(SEARCH("Low",L7)))</formula>
    </cfRule>
    <cfRule type="containsText" dxfId="127" priority="2" operator="containsText" text="Medium">
      <formula>NOT(ISERROR(SEARCH("Medium",L7)))</formula>
    </cfRule>
    <cfRule type="containsText" dxfId="126" priority="3" operator="containsText" text="High">
      <formula>NOT(ISERROR(SEARCH("High",L7)))</formula>
    </cfRule>
    <cfRule type="containsText" dxfId="125" priority="4" operator="containsText" text="Approved">
      <formula>NOT(ISERROR(SEARCH("Approved",L7)))</formula>
    </cfRule>
    <cfRule type="containsText" dxfId="124" priority="5" operator="containsText" text="Needs Review">
      <formula>NOT(ISERROR(SEARCH("Needs Review",L7)))</formula>
    </cfRule>
    <cfRule type="containsText" dxfId="123" priority="6" operator="containsText" text="Not Started">
      <formula>NOT(ISERROR(SEARCH("Not Started",L7)))</formula>
    </cfRule>
    <cfRule type="containsText" dxfId="122" priority="7" operator="containsText" text="On Hold">
      <formula>NOT(ISERROR(SEARCH("On Hold",L7)))</formula>
    </cfRule>
    <cfRule type="containsText" dxfId="121" priority="8" operator="containsText" text="Overdue">
      <formula>NOT(ISERROR(SEARCH("Overdue",L7)))</formula>
    </cfRule>
    <cfRule type="containsText" dxfId="120" priority="9" operator="containsText" text="Complete">
      <formula>NOT(ISERROR(SEARCH("Complete",L7)))</formula>
    </cfRule>
    <cfRule type="containsText" dxfId="119" priority="10" operator="containsText" text="In Progress">
      <formula>NOT(ISERROR(SEARCH("In Progress",L7)))</formula>
    </cfRule>
  </conditionalFormatting>
  <conditionalFormatting sqref="M12">
    <cfRule type="containsText" dxfId="118" priority="96" operator="containsText" text="In Progress">
      <formula>NOT(ISERROR(SEARCH("In Progress",M12)))</formula>
    </cfRule>
    <cfRule type="containsText" dxfId="117" priority="87" operator="containsText" text="Low">
      <formula>NOT(ISERROR(SEARCH("Low",M12)))</formula>
    </cfRule>
    <cfRule type="containsText" dxfId="116" priority="88" operator="containsText" text="Medium">
      <formula>NOT(ISERROR(SEARCH("Medium",M12)))</formula>
    </cfRule>
    <cfRule type="containsText" dxfId="115" priority="89" operator="containsText" text="High">
      <formula>NOT(ISERROR(SEARCH("High",M12)))</formula>
    </cfRule>
    <cfRule type="containsText" dxfId="114" priority="90" operator="containsText" text="Approved">
      <formula>NOT(ISERROR(SEARCH("Approved",M12)))</formula>
    </cfRule>
    <cfRule type="containsText" dxfId="113" priority="91" operator="containsText" text="Needs Review">
      <formula>NOT(ISERROR(SEARCH("Needs Review",M12)))</formula>
    </cfRule>
    <cfRule type="containsText" dxfId="112" priority="92" operator="containsText" text="Not Started">
      <formula>NOT(ISERROR(SEARCH("Not Started",M12)))</formula>
    </cfRule>
    <cfRule type="containsText" dxfId="111" priority="93" operator="containsText" text="On Hold">
      <formula>NOT(ISERROR(SEARCH("On Hold",M12)))</formula>
    </cfRule>
    <cfRule type="containsText" dxfId="110" priority="94" operator="containsText" text="Overdue">
      <formula>NOT(ISERROR(SEARCH("Overdue",M12)))</formula>
    </cfRule>
    <cfRule type="containsText" dxfId="109" priority="95" operator="containsText" text="Complete">
      <formula>NOT(ISERROR(SEARCH("Complete",M12)))</formula>
    </cfRule>
  </conditionalFormatting>
  <conditionalFormatting sqref="N12">
    <cfRule type="containsText" dxfId="108" priority="84" operator="containsText" text="Overdue">
      <formula>NOT(ISERROR(SEARCH("Overdue",N12)))</formula>
    </cfRule>
    <cfRule type="containsText" dxfId="107" priority="85" operator="containsText" text="Complete">
      <formula>NOT(ISERROR(SEARCH("Complete",N12)))</formula>
    </cfRule>
    <cfRule type="containsText" dxfId="106" priority="86" operator="containsText" text="In Progress">
      <formula>NOT(ISERROR(SEARCH("In Progress",N12)))</formula>
    </cfRule>
    <cfRule type="containsText" dxfId="105" priority="81" operator="containsText" text="Needs Review">
      <formula>NOT(ISERROR(SEARCH("Needs Review",N12)))</formula>
    </cfRule>
    <cfRule type="containsText" dxfId="104" priority="82" operator="containsText" text="Not Started">
      <formula>NOT(ISERROR(SEARCH("Not Started",N12)))</formula>
    </cfRule>
    <cfRule type="containsText" dxfId="103" priority="83" operator="containsText" text="On Hold">
      <formula>NOT(ISERROR(SEARCH("On Hold",N12)))</formula>
    </cfRule>
    <cfRule type="containsText" dxfId="102" priority="80" operator="containsText" text="Approved">
      <formula>NOT(ISERROR(SEARCH("Approved",N12)))</formula>
    </cfRule>
  </conditionalFormatting>
  <dataValidations count="2">
    <dataValidation type="list" allowBlank="1" showInputMessage="1" showErrorMessage="1" sqref="H2:H10" xr:uid="{BC98190F-156D-4450-9DCA-D39363BB6ECC}">
      <formula1>$N$12:$N$18</formula1>
    </dataValidation>
    <dataValidation type="list" allowBlank="1" showInputMessage="1" showErrorMessage="1" sqref="L2:L10" xr:uid="{2E612892-8106-448A-99CC-9BD20AFA9A6B}">
      <formula1>$M$12:$M$14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79EA-8029-424C-975B-64DAFFEFBF4E}">
  <sheetPr codeName="Sheet9"/>
  <dimension ref="A1:BI19"/>
  <sheetViews>
    <sheetView zoomScale="77" workbookViewId="0">
      <selection activeCell="L2" sqref="L2:L4"/>
    </sheetView>
  </sheetViews>
  <sheetFormatPr defaultRowHeight="14.4" x14ac:dyDescent="0.55000000000000004"/>
  <cols>
    <col min="1" max="1" width="10.62890625" bestFit="1" customWidth="1"/>
    <col min="2" max="2" width="12.3125" bestFit="1" customWidth="1"/>
    <col min="3" max="3" width="11.68359375" bestFit="1" customWidth="1"/>
    <col min="4" max="4" width="15.41796875" customWidth="1"/>
    <col min="5" max="5" width="27.578125" bestFit="1" customWidth="1"/>
    <col min="6" max="6" width="23.05078125" bestFit="1" customWidth="1"/>
    <col min="7" max="7" width="12.20703125" bestFit="1" customWidth="1"/>
    <col min="8" max="8" width="11.26171875" customWidth="1"/>
    <col min="9" max="9" width="8.68359375" bestFit="1" customWidth="1"/>
    <col min="10" max="10" width="12.5234375" bestFit="1" customWidth="1"/>
    <col min="11" max="11" width="15.89453125" customWidth="1"/>
    <col min="14" max="14" width="8.47265625" bestFit="1" customWidth="1"/>
    <col min="15" max="15" width="10.89453125" bestFit="1" customWidth="1"/>
  </cols>
  <sheetData>
    <row r="1" spans="1:61" s="66" customFormat="1" ht="28.8" x14ac:dyDescent="0.55000000000000004">
      <c r="A1" s="64" t="s">
        <v>109</v>
      </c>
      <c r="B1" s="64" t="s">
        <v>110</v>
      </c>
      <c r="C1" s="64" t="s">
        <v>111</v>
      </c>
      <c r="D1" s="41" t="s">
        <v>165</v>
      </c>
      <c r="E1" s="64" t="s">
        <v>112</v>
      </c>
      <c r="F1" s="64" t="s">
        <v>2</v>
      </c>
      <c r="G1" s="64" t="s">
        <v>113</v>
      </c>
      <c r="H1" s="64" t="s">
        <v>6</v>
      </c>
      <c r="I1" s="64" t="s">
        <v>114</v>
      </c>
      <c r="J1" s="64" t="s">
        <v>4</v>
      </c>
      <c r="K1" s="41" t="s">
        <v>115</v>
      </c>
      <c r="L1" s="64" t="s">
        <v>3</v>
      </c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</row>
    <row r="2" spans="1:61" ht="43.2" x14ac:dyDescent="0.55000000000000004">
      <c r="A2" s="92">
        <v>6</v>
      </c>
      <c r="B2" s="143">
        <v>45731</v>
      </c>
      <c r="C2" s="143">
        <v>45745</v>
      </c>
      <c r="D2" s="88">
        <v>13</v>
      </c>
      <c r="E2" s="88" t="s">
        <v>153</v>
      </c>
      <c r="F2" s="10" t="s">
        <v>154</v>
      </c>
      <c r="G2" s="20" t="s">
        <v>185</v>
      </c>
      <c r="H2" s="45" t="s">
        <v>168</v>
      </c>
      <c r="I2" s="20"/>
      <c r="J2" s="20">
        <v>15</v>
      </c>
      <c r="K2" s="20">
        <v>8</v>
      </c>
      <c r="L2" s="23" t="s">
        <v>10</v>
      </c>
    </row>
    <row r="3" spans="1:61" ht="43.2" x14ac:dyDescent="0.55000000000000004">
      <c r="A3" s="92"/>
      <c r="B3" s="143"/>
      <c r="C3" s="143"/>
      <c r="D3" s="88"/>
      <c r="E3" s="88"/>
      <c r="F3" s="10" t="s">
        <v>155</v>
      </c>
      <c r="G3" s="10" t="s">
        <v>186</v>
      </c>
      <c r="H3" s="45" t="s">
        <v>168</v>
      </c>
      <c r="I3" s="10"/>
      <c r="J3" s="10">
        <v>10</v>
      </c>
      <c r="K3" s="20">
        <v>5</v>
      </c>
      <c r="L3" s="48" t="s">
        <v>51</v>
      </c>
    </row>
    <row r="4" spans="1:61" ht="28.8" x14ac:dyDescent="0.55000000000000004">
      <c r="A4" s="92"/>
      <c r="B4" s="143"/>
      <c r="C4" s="143"/>
      <c r="D4" s="88"/>
      <c r="E4" s="88"/>
      <c r="F4" s="10" t="s">
        <v>156</v>
      </c>
      <c r="G4" s="20" t="s">
        <v>181</v>
      </c>
      <c r="H4" s="54" t="s">
        <v>173</v>
      </c>
      <c r="I4" s="10"/>
      <c r="J4" s="10">
        <v>8</v>
      </c>
      <c r="K4" s="20">
        <v>5</v>
      </c>
      <c r="L4" s="48" t="s">
        <v>51</v>
      </c>
    </row>
    <row r="10" spans="1:61" ht="28.8" x14ac:dyDescent="0.55000000000000004">
      <c r="A10" s="31" t="s">
        <v>117</v>
      </c>
      <c r="B10" s="31" t="s">
        <v>118</v>
      </c>
      <c r="C10" s="31" t="s">
        <v>119</v>
      </c>
      <c r="D10" s="138" t="s">
        <v>221</v>
      </c>
      <c r="E10" s="139"/>
      <c r="F10" s="31" t="s">
        <v>120</v>
      </c>
    </row>
    <row r="11" spans="1:61" x14ac:dyDescent="0.55000000000000004">
      <c r="A11" s="32" t="s">
        <v>220</v>
      </c>
      <c r="B11" s="4">
        <v>9460</v>
      </c>
      <c r="C11" s="33">
        <f>55000+37000+35000</f>
        <v>127000</v>
      </c>
      <c r="D11" s="140">
        <v>25000</v>
      </c>
      <c r="E11" s="141"/>
      <c r="F11" s="33">
        <f>SUM(B11:E11)</f>
        <v>161460</v>
      </c>
    </row>
    <row r="12" spans="1:61" ht="18.3" x14ac:dyDescent="0.55000000000000004">
      <c r="N12" s="50" t="s">
        <v>3</v>
      </c>
      <c r="O12" s="50" t="s">
        <v>6</v>
      </c>
    </row>
    <row r="13" spans="1:61" x14ac:dyDescent="0.55000000000000004">
      <c r="N13" s="47" t="s">
        <v>10</v>
      </c>
      <c r="O13" s="45" t="s">
        <v>168</v>
      </c>
    </row>
    <row r="14" spans="1:61" x14ac:dyDescent="0.55000000000000004">
      <c r="N14" s="48" t="s">
        <v>51</v>
      </c>
      <c r="O14" s="51" t="s">
        <v>14</v>
      </c>
    </row>
    <row r="15" spans="1:61" x14ac:dyDescent="0.55000000000000004">
      <c r="N15" s="49" t="s">
        <v>122</v>
      </c>
      <c r="O15" s="52" t="s">
        <v>169</v>
      </c>
    </row>
    <row r="16" spans="1:61" x14ac:dyDescent="0.55000000000000004">
      <c r="N16" s="5"/>
      <c r="O16" s="53" t="s">
        <v>172</v>
      </c>
    </row>
    <row r="17" spans="14:15" x14ac:dyDescent="0.55000000000000004">
      <c r="N17" s="5"/>
      <c r="O17" s="54" t="s">
        <v>173</v>
      </c>
    </row>
    <row r="18" spans="14:15" x14ac:dyDescent="0.55000000000000004">
      <c r="N18" s="5"/>
      <c r="O18" s="55" t="s">
        <v>170</v>
      </c>
    </row>
    <row r="19" spans="14:15" x14ac:dyDescent="0.55000000000000004">
      <c r="N19" s="3"/>
      <c r="O19" s="56" t="s">
        <v>171</v>
      </c>
    </row>
  </sheetData>
  <mergeCells count="7">
    <mergeCell ref="D10:E10"/>
    <mergeCell ref="D11:E11"/>
    <mergeCell ref="A2:A4"/>
    <mergeCell ref="B2:B4"/>
    <mergeCell ref="C2:C4"/>
    <mergeCell ref="E2:E4"/>
    <mergeCell ref="D2:D4"/>
  </mergeCells>
  <conditionalFormatting sqref="H2:H3">
    <cfRule type="containsText" dxfId="101" priority="8" operator="containsText" text="Approved">
      <formula>NOT(ISERROR(SEARCH("Approved",H2)))</formula>
    </cfRule>
    <cfRule type="containsText" dxfId="100" priority="9" operator="containsText" text="Needs Review">
      <formula>NOT(ISERROR(SEARCH("Needs Review",H2)))</formula>
    </cfRule>
    <cfRule type="containsText" dxfId="99" priority="10" operator="containsText" text="Not Started">
      <formula>NOT(ISERROR(SEARCH("Not Started",H2)))</formula>
    </cfRule>
    <cfRule type="containsText" dxfId="98" priority="11" operator="containsText" text="On Hold">
      <formula>NOT(ISERROR(SEARCH("On Hold",H2)))</formula>
    </cfRule>
    <cfRule type="containsText" dxfId="97" priority="12" operator="containsText" text="Overdue">
      <formula>NOT(ISERROR(SEARCH("Overdue",H2)))</formula>
    </cfRule>
    <cfRule type="containsText" dxfId="96" priority="13" operator="containsText" text="Complete">
      <formula>NOT(ISERROR(SEARCH("Complete",H2)))</formula>
    </cfRule>
    <cfRule type="containsText" dxfId="95" priority="14" operator="containsText" text="In Progress">
      <formula>NOT(ISERROR(SEARCH("In Progress",H2)))</formula>
    </cfRule>
  </conditionalFormatting>
  <conditionalFormatting sqref="L2">
    <cfRule type="containsText" dxfId="94" priority="22" operator="containsText" text="Low">
      <formula>NOT(ISERROR(SEARCH("Low",L2)))</formula>
    </cfRule>
    <cfRule type="containsText" dxfId="93" priority="23" operator="containsText" text="Medium">
      <formula>NOT(ISERROR(SEARCH("Medium",L2)))</formula>
    </cfRule>
    <cfRule type="containsText" dxfId="92" priority="24" operator="containsText" text="High">
      <formula>NOT(ISERROR(SEARCH("High",L2)))</formula>
    </cfRule>
    <cfRule type="containsText" dxfId="91" priority="25" operator="containsText" text="Approved">
      <formula>NOT(ISERROR(SEARCH("Approved",L2)))</formula>
    </cfRule>
    <cfRule type="containsText" dxfId="90" priority="26" operator="containsText" text="Needs Review">
      <formula>NOT(ISERROR(SEARCH("Needs Review",L2)))</formula>
    </cfRule>
    <cfRule type="containsText" dxfId="89" priority="27" operator="containsText" text="Not Started">
      <formula>NOT(ISERROR(SEARCH("Not Started",L2)))</formula>
    </cfRule>
    <cfRule type="containsText" dxfId="88" priority="28" operator="containsText" text="On Hold">
      <formula>NOT(ISERROR(SEARCH("On Hold",L2)))</formula>
    </cfRule>
    <cfRule type="containsText" dxfId="87" priority="29" operator="containsText" text="Overdue">
      <formula>NOT(ISERROR(SEARCH("Overdue",L2)))</formula>
    </cfRule>
    <cfRule type="containsText" dxfId="86" priority="30" operator="containsText" text="Complete">
      <formula>NOT(ISERROR(SEARCH("Complete",L2)))</formula>
    </cfRule>
    <cfRule type="containsText" dxfId="85" priority="31" operator="containsText" text="In Progress">
      <formula>NOT(ISERROR(SEARCH("In Progress",L2)))</formula>
    </cfRule>
  </conditionalFormatting>
  <conditionalFormatting sqref="N13">
    <cfRule type="containsText" dxfId="84" priority="48" operator="containsText" text="In Progress">
      <formula>NOT(ISERROR(SEARCH("In Progress",N13)))</formula>
    </cfRule>
    <cfRule type="containsText" dxfId="83" priority="39" operator="containsText" text="Low">
      <formula>NOT(ISERROR(SEARCH("Low",N13)))</formula>
    </cfRule>
    <cfRule type="containsText" dxfId="82" priority="40" operator="containsText" text="Medium">
      <formula>NOT(ISERROR(SEARCH("Medium",N13)))</formula>
    </cfRule>
    <cfRule type="containsText" dxfId="81" priority="41" operator="containsText" text="High">
      <formula>NOT(ISERROR(SEARCH("High",N13)))</formula>
    </cfRule>
    <cfRule type="containsText" dxfId="80" priority="42" operator="containsText" text="Approved">
      <formula>NOT(ISERROR(SEARCH("Approved",N13)))</formula>
    </cfRule>
    <cfRule type="containsText" dxfId="79" priority="43" operator="containsText" text="Needs Review">
      <formula>NOT(ISERROR(SEARCH("Needs Review",N13)))</formula>
    </cfRule>
    <cfRule type="containsText" dxfId="78" priority="44" operator="containsText" text="Not Started">
      <formula>NOT(ISERROR(SEARCH("Not Started",N13)))</formula>
    </cfRule>
    <cfRule type="containsText" dxfId="77" priority="45" operator="containsText" text="On Hold">
      <formula>NOT(ISERROR(SEARCH("On Hold",N13)))</formula>
    </cfRule>
    <cfRule type="containsText" dxfId="76" priority="46" operator="containsText" text="Overdue">
      <formula>NOT(ISERROR(SEARCH("Overdue",N13)))</formula>
    </cfRule>
    <cfRule type="containsText" dxfId="75" priority="47" operator="containsText" text="Complete">
      <formula>NOT(ISERROR(SEARCH("Complete",N13)))</formula>
    </cfRule>
  </conditionalFormatting>
  <conditionalFormatting sqref="O13">
    <cfRule type="containsText" dxfId="74" priority="36" operator="containsText" text="Overdue">
      <formula>NOT(ISERROR(SEARCH("Overdue",O13)))</formula>
    </cfRule>
    <cfRule type="containsText" dxfId="73" priority="37" operator="containsText" text="Complete">
      <formula>NOT(ISERROR(SEARCH("Complete",O13)))</formula>
    </cfRule>
    <cfRule type="containsText" dxfId="72" priority="38" operator="containsText" text="In Progress">
      <formula>NOT(ISERROR(SEARCH("In Progress",O13)))</formula>
    </cfRule>
    <cfRule type="containsText" dxfId="71" priority="33" operator="containsText" text="Needs Review">
      <formula>NOT(ISERROR(SEARCH("Needs Review",O13)))</formula>
    </cfRule>
    <cfRule type="containsText" dxfId="70" priority="34" operator="containsText" text="Not Started">
      <formula>NOT(ISERROR(SEARCH("Not Started",O13)))</formula>
    </cfRule>
    <cfRule type="containsText" dxfId="69" priority="35" operator="containsText" text="On Hold">
      <formula>NOT(ISERROR(SEARCH("On Hold",O13)))</formula>
    </cfRule>
    <cfRule type="containsText" dxfId="68" priority="32" operator="containsText" text="Approved">
      <formula>NOT(ISERROR(SEARCH("Approved",O13)))</formula>
    </cfRule>
  </conditionalFormatting>
  <dataValidations count="2">
    <dataValidation type="list" allowBlank="1" showInputMessage="1" showErrorMessage="1" sqref="H2:H4" xr:uid="{77F8ABDD-64FA-40D0-948E-47D8C01C7573}">
      <formula1>$O$13:$O$19</formula1>
    </dataValidation>
    <dataValidation type="list" allowBlank="1" showInputMessage="1" showErrorMessage="1" sqref="L2:L4" xr:uid="{002B69D0-3732-424D-91B7-3FB06F5EF903}">
      <formula1>$N$13:$N$15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User Stories</vt:lpstr>
      <vt:lpstr>Product Backlogs</vt:lpstr>
      <vt:lpstr>Sprint Management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Lokhande</dc:creator>
  <cp:lastModifiedBy>Sahil Lokhande</cp:lastModifiedBy>
  <dcterms:created xsi:type="dcterms:W3CDTF">2024-12-29T11:40:06Z</dcterms:created>
  <dcterms:modified xsi:type="dcterms:W3CDTF">2025-01-01T17:08:58Z</dcterms:modified>
</cp:coreProperties>
</file>