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polianochaves/Desktop/Gepoliano/Hypoxia_Paper/westernblot/Protein Quantification/data/"/>
    </mc:Choice>
  </mc:AlternateContent>
  <xr:revisionPtr revIDLastSave="0" documentId="13_ncr:1_{CA5FDC72-FADC-F74E-AB4C-7C168B9BA89E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Raw Data" sheetId="1" r:id="rId1"/>
    <sheet name="Geo 144h Hypoxia (10-17-2022)" sheetId="4" r:id="rId2"/>
    <sheet name="Geo 48h and 96h Hypoxia (10-19)" sheetId="2" r:id="rId3"/>
    <sheet name="Mohan Tazemetostat  (10-19)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2" i="4"/>
  <c r="Q3" i="4"/>
  <c r="Q4" i="4"/>
  <c r="Q5" i="4"/>
  <c r="Q2" i="4"/>
  <c r="P3" i="4"/>
  <c r="P4" i="4"/>
  <c r="P5" i="4"/>
  <c r="P2" i="4"/>
  <c r="O3" i="4"/>
  <c r="O4" i="4"/>
  <c r="O5" i="4"/>
  <c r="O2" i="4"/>
  <c r="D3" i="4"/>
  <c r="D4" i="4"/>
  <c r="D5" i="4"/>
  <c r="D6" i="4"/>
  <c r="D7" i="4"/>
  <c r="D8" i="4"/>
  <c r="D9" i="4"/>
  <c r="D10" i="4"/>
  <c r="D2" i="4"/>
  <c r="S3" i="3"/>
  <c r="S4" i="3"/>
  <c r="S5" i="3"/>
  <c r="S6" i="3"/>
  <c r="S7" i="3"/>
  <c r="S8" i="3"/>
  <c r="S9" i="3"/>
  <c r="S2" i="3"/>
  <c r="R3" i="3"/>
  <c r="R4" i="3"/>
  <c r="R5" i="3"/>
  <c r="R6" i="3"/>
  <c r="R7" i="3"/>
  <c r="R8" i="3"/>
  <c r="R9" i="3"/>
  <c r="R2" i="3"/>
  <c r="Q3" i="3"/>
  <c r="Q4" i="3"/>
  <c r="Q5" i="3"/>
  <c r="Q6" i="3"/>
  <c r="Q7" i="3"/>
  <c r="Q8" i="3"/>
  <c r="Q9" i="3"/>
  <c r="Q2" i="3"/>
  <c r="P3" i="3"/>
  <c r="P4" i="3"/>
  <c r="P5" i="3"/>
  <c r="P6" i="3"/>
  <c r="P7" i="3"/>
  <c r="P8" i="3"/>
  <c r="P9" i="3"/>
  <c r="P2" i="3"/>
  <c r="D3" i="3"/>
  <c r="D4" i="3"/>
  <c r="D5" i="3"/>
  <c r="D6" i="3"/>
  <c r="D7" i="3"/>
  <c r="D8" i="3"/>
  <c r="D9" i="3"/>
  <c r="D10" i="3"/>
  <c r="D2" i="3"/>
  <c r="P3" i="2"/>
  <c r="Q3" i="2" s="1"/>
  <c r="P4" i="2"/>
  <c r="Q4" i="2" s="1"/>
  <c r="P5" i="2"/>
  <c r="Q5" i="2" s="1"/>
  <c r="P6" i="2"/>
  <c r="Q6" i="2" s="1"/>
  <c r="P7" i="2"/>
  <c r="Q7" i="2" s="1"/>
  <c r="S7" i="2" s="1"/>
  <c r="P8" i="2"/>
  <c r="Q8" i="2" s="1"/>
  <c r="S8" i="2" s="1"/>
  <c r="P9" i="2"/>
  <c r="Q9" i="2" s="1"/>
  <c r="P2" i="2"/>
  <c r="Q2" i="2" s="1"/>
  <c r="D3" i="2"/>
  <c r="D4" i="2"/>
  <c r="D5" i="2"/>
  <c r="D6" i="2"/>
  <c r="D7" i="2"/>
  <c r="D8" i="2"/>
  <c r="D9" i="2"/>
  <c r="D10" i="2"/>
  <c r="D2" i="2"/>
  <c r="R2" i="2" l="1"/>
  <c r="S2" i="2"/>
  <c r="R9" i="2"/>
  <c r="S9" i="2"/>
  <c r="S4" i="2"/>
  <c r="R4" i="2"/>
  <c r="S6" i="2"/>
  <c r="R6" i="2"/>
  <c r="S5" i="2"/>
  <c r="R5" i="2"/>
  <c r="R3" i="2"/>
  <c r="S3" i="2"/>
  <c r="R8" i="2"/>
  <c r="R7" i="2"/>
</calcChain>
</file>

<file path=xl/sharedStrings.xml><?xml version="1.0" encoding="utf-8"?>
<sst xmlns="http://schemas.openxmlformats.org/spreadsheetml/2006/main" count="205" uniqueCount="66">
  <si>
    <t>A</t>
  </si>
  <si>
    <t>STD9</t>
  </si>
  <si>
    <t>STD8</t>
  </si>
  <si>
    <t>STD7</t>
  </si>
  <si>
    <t>STD6</t>
  </si>
  <si>
    <t>STD5</t>
  </si>
  <si>
    <t>STD4</t>
  </si>
  <si>
    <t>STD3</t>
  </si>
  <si>
    <t>STD2</t>
  </si>
  <si>
    <t>STD1</t>
  </si>
  <si>
    <t>BLK</t>
  </si>
  <si>
    <t>Well ID</t>
  </si>
  <si>
    <t>Conc/Dil</t>
  </si>
  <si>
    <t>Name</t>
  </si>
  <si>
    <t>B</t>
  </si>
  <si>
    <t>SPL1</t>
  </si>
  <si>
    <t>SPL2</t>
  </si>
  <si>
    <t>SPL3</t>
  </si>
  <si>
    <t>SPL4</t>
  </si>
  <si>
    <t>SPL5</t>
  </si>
  <si>
    <t>SPL6</t>
  </si>
  <si>
    <t>SPL7</t>
  </si>
  <si>
    <t>SPL8</t>
  </si>
  <si>
    <t>C</t>
  </si>
  <si>
    <t>D</t>
  </si>
  <si>
    <t>E</t>
  </si>
  <si>
    <t>F</t>
  </si>
  <si>
    <t>G</t>
  </si>
  <si>
    <t>H</t>
  </si>
  <si>
    <t>Blank 540</t>
  </si>
  <si>
    <t>&lt;0.000</t>
  </si>
  <si>
    <t>Conc</t>
  </si>
  <si>
    <t>&gt;1680.000</t>
  </si>
  <si>
    <t>Conc x Dil</t>
  </si>
  <si>
    <t>&gt;8400.000</t>
  </si>
  <si>
    <t>I</t>
  </si>
  <si>
    <t>ug/uL</t>
  </si>
  <si>
    <t>Blank</t>
  </si>
  <si>
    <t>Unknown Quantification (ug/uL)</t>
  </si>
  <si>
    <t>Abs of Unknown (540nm)</t>
  </si>
  <si>
    <t>Unknown - blank</t>
  </si>
  <si>
    <t>Unknown Label</t>
  </si>
  <si>
    <t>WN N48 B</t>
  </si>
  <si>
    <t>WN H48 B</t>
  </si>
  <si>
    <t>WS N48 B</t>
  </si>
  <si>
    <t>WS H48 B</t>
  </si>
  <si>
    <t>WN N96 B</t>
  </si>
  <si>
    <t>WN H96 B</t>
  </si>
  <si>
    <t>WS N96 B</t>
  </si>
  <si>
    <t>WS H96 B</t>
  </si>
  <si>
    <t>540-blank</t>
  </si>
  <si>
    <t>WN D1</t>
  </si>
  <si>
    <t>WN D2</t>
  </si>
  <si>
    <t>WN T1</t>
  </si>
  <si>
    <t>WN T2</t>
  </si>
  <si>
    <t>B D1</t>
  </si>
  <si>
    <t>B D2</t>
  </si>
  <si>
    <t>BE T1</t>
  </si>
  <si>
    <t>BE T2</t>
  </si>
  <si>
    <t>WN N144 B</t>
  </si>
  <si>
    <t>WN H144 B</t>
  </si>
  <si>
    <t>WS N144 B</t>
  </si>
  <si>
    <t>WS H144 B</t>
  </si>
  <si>
    <t>Unknown Quantification (ug/mL)</t>
  </si>
  <si>
    <t>Volume for 10ug (uL)</t>
  </si>
  <si>
    <t>Volume for 40ug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</si>
</sst>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8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BCA BSA Standard Curve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'Geo 144h Hypoxia (10-17-2022)'!$D$1</c:f>
              <c:strCache>
                <c:ptCount val="1"/>
                <c:pt idx="0">
                  <c:v>540-blank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41119860017498"/>
                  <c:y val="-0.17168999708369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'Geo 144h Hypoxia (10-17-2022)'!$B$2:$B$10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xVal>
          <c:yVal>
            <c:numRef>
              <c:f>'Geo 144h Hypoxia (10-17-2022)'!$D$2:$D$10</c:f>
              <c:numCache>
                <c:formatCode>General</c:formatCode>
                <c:ptCount val="9"/>
                <c:pt idx="0">
                  <c:v>0.84999999999999987</c:v>
                </c:pt>
                <c:pt idx="1">
                  <c:v>0.59099999999999997</c:v>
                </c:pt>
                <c:pt idx="2">
                  <c:v>0.45599999999999996</c:v>
                </c:pt>
                <c:pt idx="3">
                  <c:v>0.31699999999999995</c:v>
                </c:pt>
                <c:pt idx="4">
                  <c:v>0.17099999999999999</c:v>
                </c:pt>
                <c:pt idx="5">
                  <c:v>4.9999999999999989E-2</c:v>
                </c:pt>
                <c:pt idx="6">
                  <c:v>1.8999999999999961E-2</c:v>
                </c:pt>
                <c:pt idx="7">
                  <c:v>-1.100000000000001E-2</c:v>
                </c:pt>
                <c:pt idx="8">
                  <c:v>-4.3000000000000038E-2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D-5244-89E0-7EADE13FF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71103"/>
        <c:axId val="661250719"/>
      </c:scatterChart>
      <c:valAx>
        <c:axId val="66127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Concentration (ug/mL)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50719"/>
        <c:crosses val="autoZero"/>
        <c:crossBetween val="midCat"/>
      </c:valAx>
      <c:valAx>
        <c:axId val="6612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Absorbance (540nm)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7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</a:t>
            </a:r>
            <a:r>
              <a:rPr lang="en-US" baseline="0"/>
              <a:t> </a:t>
            </a:r>
            <a:r>
              <a:rPr lang="en-US"/>
              <a:t>BSA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'Geo 48h and 96h Hypoxia (10-19)'!$D$1</c:f>
              <c:strCache>
                <c:ptCount val="1"/>
                <c:pt idx="0">
                  <c:v>540-blank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964435695538057"/>
                  <c:y val="-0.17168999708369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'Geo 48h and 96h Hypoxia (10-19)'!$B$2:$B$10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xVal>
          <c:yVal>
            <c:numRef>
              <c:f>'Geo 48h and 96h Hypoxia (10-19)'!$D$2:$D$10</c:f>
              <c:numCache>
                <c:formatCode>General</c:formatCode>
                <c:ptCount val="9"/>
                <c:pt idx="0">
                  <c:v>0.90300000000000002</c:v>
                </c:pt>
                <c:pt idx="1">
                  <c:v>0.74199999999999999</c:v>
                </c:pt>
                <c:pt idx="2">
                  <c:v>0.42700000000000005</c:v>
                </c:pt>
                <c:pt idx="3">
                  <c:v>0.33800000000000008</c:v>
                </c:pt>
                <c:pt idx="4">
                  <c:v>0.25700000000000001</c:v>
                </c:pt>
                <c:pt idx="5">
                  <c:v>0.10700000000000001</c:v>
                </c:pt>
                <c:pt idx="6">
                  <c:v>7.4999999999999983E-2</c:v>
                </c:pt>
                <c:pt idx="7">
                  <c:v>-1.1999999999999983E-2</c:v>
                </c:pt>
                <c:pt idx="8">
                  <c:v>1.7000000000000015E-2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5-6840-99B6-32354902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2160"/>
        <c:axId val="1221364816"/>
      </c:scatterChart>
      <c:valAx>
        <c:axId val="18592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(ug/uL)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4816"/>
        <c:crosses val="autoZero"/>
        <c:crossBetween val="midCat"/>
      </c:valAx>
      <c:valAx>
        <c:axId val="12213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(540nm)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BCA BSA Standard Curve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'Mohan Tazemetostat  (10-19)'!$D$1</c:f>
              <c:strCache>
                <c:ptCount val="1"/>
                <c:pt idx="0">
                  <c:v>540-blank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28871391076115"/>
                  <c:y val="-0.21367855059784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'Mohan Tazemetostat  (10-19)'!$B$2:$B$10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xVal>
          <c:yVal>
            <c:numRef>
              <c:f>'Mohan Tazemetostat  (10-19)'!$D$2:$D$10</c:f>
              <c:numCache>
                <c:formatCode>General</c:formatCode>
                <c:ptCount val="9"/>
                <c:pt idx="0">
                  <c:v>0.93900000000000006</c:v>
                </c:pt>
                <c:pt idx="1">
                  <c:v>0.75300000000000011</c:v>
                </c:pt>
                <c:pt idx="2">
                  <c:v>0.54299999999999993</c:v>
                </c:pt>
                <c:pt idx="3">
                  <c:v>0.42199999999999999</c:v>
                </c:pt>
                <c:pt idx="4">
                  <c:v>0.27500000000000002</c:v>
                </c:pt>
                <c:pt idx="5">
                  <c:v>0.15200000000000002</c:v>
                </c:pt>
                <c:pt idx="6">
                  <c:v>4.0000000000000036E-3</c:v>
                </c:pt>
                <c:pt idx="7">
                  <c:v>1.3000000000000012E-2</c:v>
                </c:pt>
                <c:pt idx="8">
                  <c:v>1.0000000000000009E-3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5-A141-9D67-900B54928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17808"/>
        <c:axId val="745854255"/>
      </c:scatterChart>
      <c:valAx>
        <c:axId val="4723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54255"/>
        <c:crosses val="autoZero"/>
        <c:crossBetween val="midCat"/>
      </c:valAx>
      <c:valAx>
        <c:axId val="7458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314349</xdr:colOff>
      <xdr:row>26</xdr:row>
      <xdr:rowOff>127000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9549" cy="5080000"/>
        </a:xfrm>
        <a:prstGeom prst="rect">
          <a:avLst/>
        </a:prstGeom>
        <a:noFill/>
        <a:ln w="952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6350</xdr:rowOff>
    </xdr:from>
    <xdr:to>
      <xdr:col>10</xdr:col>
      <xdr:colOff>450850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ECF02-0FAC-2893-5B4B-2BC0E7D32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6350</xdr:rowOff>
    </xdr:from>
    <xdr:to>
      <xdr:col>11</xdr:col>
      <xdr:colOff>539750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22EED-5A8A-B1A2-D41F-8A357F8E0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6350</xdr:rowOff>
    </xdr:from>
    <xdr:to>
      <xdr:col>11</xdr:col>
      <xdr:colOff>539750</xdr:colOff>
      <xdr:row>14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29384-3469-2934-2FA8-99265E09B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9:N93"/>
  <sheetViews>
    <sheetView topLeftCell="A43" workbookViewId="0">
      <selection activeCell="B61" sqref="B61:I61"/>
    </sheetView>
  </sheetViews>
  <sheetFormatPr baseColWidth="10" defaultColWidth="8.83203125" defaultRowHeight="15" x14ac:dyDescent="0.2"/>
  <sheetData>
    <row r="29" spans="1:14" x14ac:dyDescent="0.2">
      <c r="A29" s="1"/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</row>
    <row r="30" spans="1:14" x14ac:dyDescent="0.2">
      <c r="A30" s="17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3" t="s">
        <v>7</v>
      </c>
      <c r="I30" s="3" t="s">
        <v>8</v>
      </c>
      <c r="J30" s="3" t="s">
        <v>9</v>
      </c>
      <c r="K30" s="4" t="s">
        <v>10</v>
      </c>
      <c r="L30" s="5"/>
      <c r="M30" s="5"/>
      <c r="N30" s="6" t="s">
        <v>11</v>
      </c>
    </row>
    <row r="31" spans="1:14" x14ac:dyDescent="0.2">
      <c r="A31" s="18"/>
      <c r="B31" s="7">
        <v>1600</v>
      </c>
      <c r="C31" s="7">
        <v>1200</v>
      </c>
      <c r="D31" s="7">
        <v>800</v>
      </c>
      <c r="E31" s="7">
        <v>600</v>
      </c>
      <c r="F31" s="7">
        <v>400</v>
      </c>
      <c r="G31" s="7">
        <v>200</v>
      </c>
      <c r="H31" s="7">
        <v>100</v>
      </c>
      <c r="I31" s="7">
        <v>20</v>
      </c>
      <c r="J31" s="7">
        <v>0</v>
      </c>
      <c r="K31" s="8"/>
      <c r="L31" s="9"/>
      <c r="M31" s="9"/>
      <c r="N31" s="6" t="s">
        <v>12</v>
      </c>
    </row>
    <row r="32" spans="1:14" x14ac:dyDescent="0.2">
      <c r="A32" s="19"/>
      <c r="B32" s="10"/>
      <c r="C32" s="10"/>
      <c r="D32" s="10"/>
      <c r="E32" s="10"/>
      <c r="F32" s="10"/>
      <c r="G32" s="10"/>
      <c r="H32" s="10"/>
      <c r="I32" s="10"/>
      <c r="J32" s="10"/>
      <c r="K32" s="11"/>
      <c r="L32" s="12"/>
      <c r="M32" s="12"/>
      <c r="N32" s="6" t="s">
        <v>13</v>
      </c>
    </row>
    <row r="33" spans="1:14" x14ac:dyDescent="0.2">
      <c r="A33" s="17" t="s">
        <v>14</v>
      </c>
      <c r="B33" s="5" t="s">
        <v>15</v>
      </c>
      <c r="C33" s="5" t="s">
        <v>16</v>
      </c>
      <c r="D33" s="5" t="s">
        <v>17</v>
      </c>
      <c r="E33" s="5" t="s">
        <v>18</v>
      </c>
      <c r="F33" s="5" t="s">
        <v>19</v>
      </c>
      <c r="G33" s="5" t="s">
        <v>20</v>
      </c>
      <c r="H33" s="5" t="s">
        <v>21</v>
      </c>
      <c r="I33" s="5" t="s">
        <v>22</v>
      </c>
      <c r="J33" s="5"/>
      <c r="K33" s="5"/>
      <c r="L33" s="5"/>
      <c r="M33" s="5"/>
      <c r="N33" s="6" t="s">
        <v>11</v>
      </c>
    </row>
    <row r="34" spans="1:14" x14ac:dyDescent="0.2">
      <c r="A34" s="18"/>
      <c r="B34" s="9">
        <v>5</v>
      </c>
      <c r="C34" s="9">
        <v>5</v>
      </c>
      <c r="D34" s="9">
        <v>5</v>
      </c>
      <c r="E34" s="9">
        <v>5</v>
      </c>
      <c r="F34" s="9">
        <v>5</v>
      </c>
      <c r="G34" s="9">
        <v>5</v>
      </c>
      <c r="H34" s="9">
        <v>5</v>
      </c>
      <c r="I34" s="9">
        <v>5</v>
      </c>
      <c r="J34" s="9"/>
      <c r="K34" s="9"/>
      <c r="L34" s="9"/>
      <c r="M34" s="9"/>
      <c r="N34" s="6" t="s">
        <v>12</v>
      </c>
    </row>
    <row r="35" spans="1:14" x14ac:dyDescent="0.2">
      <c r="A35" s="1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6" t="s">
        <v>13</v>
      </c>
    </row>
    <row r="36" spans="1:14" x14ac:dyDescent="0.2">
      <c r="A36" s="17" t="s">
        <v>23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 t="s">
        <v>11</v>
      </c>
    </row>
    <row r="37" spans="1:14" x14ac:dyDescent="0.2">
      <c r="A37" s="1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6" t="s">
        <v>12</v>
      </c>
    </row>
    <row r="38" spans="1:14" x14ac:dyDescent="0.2">
      <c r="A38" s="19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6" t="s">
        <v>13</v>
      </c>
    </row>
    <row r="39" spans="1:14" x14ac:dyDescent="0.2">
      <c r="A39" s="17" t="s">
        <v>24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 t="s">
        <v>11</v>
      </c>
    </row>
    <row r="40" spans="1:14" x14ac:dyDescent="0.2">
      <c r="A40" s="1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 t="s">
        <v>12</v>
      </c>
    </row>
    <row r="41" spans="1:14" x14ac:dyDescent="0.2">
      <c r="A41" s="19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 t="s">
        <v>13</v>
      </c>
    </row>
    <row r="42" spans="1:14" x14ac:dyDescent="0.2">
      <c r="A42" s="17" t="s">
        <v>25</v>
      </c>
      <c r="B42" s="3" t="s">
        <v>1</v>
      </c>
      <c r="C42" s="3" t="s">
        <v>2</v>
      </c>
      <c r="D42" s="3" t="s">
        <v>3</v>
      </c>
      <c r="E42" s="3" t="s">
        <v>4</v>
      </c>
      <c r="F42" s="3" t="s">
        <v>5</v>
      </c>
      <c r="G42" s="3" t="s">
        <v>6</v>
      </c>
      <c r="H42" s="3" t="s">
        <v>7</v>
      </c>
      <c r="I42" s="3" t="s">
        <v>8</v>
      </c>
      <c r="J42" s="3" t="s">
        <v>9</v>
      </c>
      <c r="K42" s="4" t="s">
        <v>10</v>
      </c>
      <c r="L42" s="5"/>
      <c r="M42" s="5"/>
      <c r="N42" s="6" t="s">
        <v>11</v>
      </c>
    </row>
    <row r="43" spans="1:14" x14ac:dyDescent="0.2">
      <c r="A43" s="18"/>
      <c r="B43" s="7">
        <v>1600</v>
      </c>
      <c r="C43" s="7">
        <v>1200</v>
      </c>
      <c r="D43" s="7">
        <v>800</v>
      </c>
      <c r="E43" s="7">
        <v>600</v>
      </c>
      <c r="F43" s="7">
        <v>400</v>
      </c>
      <c r="G43" s="7">
        <v>200</v>
      </c>
      <c r="H43" s="7">
        <v>100</v>
      </c>
      <c r="I43" s="7">
        <v>20</v>
      </c>
      <c r="J43" s="7">
        <v>0</v>
      </c>
      <c r="K43" s="8"/>
      <c r="L43" s="9"/>
      <c r="M43" s="9"/>
      <c r="N43" s="6" t="s">
        <v>12</v>
      </c>
    </row>
    <row r="44" spans="1:14" x14ac:dyDescent="0.2">
      <c r="A44" s="19"/>
      <c r="B44" s="10"/>
      <c r="C44" s="10"/>
      <c r="D44" s="10"/>
      <c r="E44" s="10"/>
      <c r="F44" s="10"/>
      <c r="G44" s="10"/>
      <c r="H44" s="10"/>
      <c r="I44" s="10"/>
      <c r="J44" s="10"/>
      <c r="K44" s="11"/>
      <c r="L44" s="12"/>
      <c r="M44" s="12"/>
      <c r="N44" s="6" t="s">
        <v>13</v>
      </c>
    </row>
    <row r="45" spans="1:14" x14ac:dyDescent="0.2">
      <c r="A45" s="17" t="s">
        <v>26</v>
      </c>
      <c r="B45" s="5" t="s">
        <v>15</v>
      </c>
      <c r="C45" s="5" t="s">
        <v>16</v>
      </c>
      <c r="D45" s="5" t="s">
        <v>17</v>
      </c>
      <c r="E45" s="5" t="s">
        <v>18</v>
      </c>
      <c r="F45" s="5" t="s">
        <v>19</v>
      </c>
      <c r="G45" s="5" t="s">
        <v>20</v>
      </c>
      <c r="H45" s="5" t="s">
        <v>21</v>
      </c>
      <c r="I45" s="5" t="s">
        <v>22</v>
      </c>
      <c r="J45" s="5"/>
      <c r="K45" s="5"/>
      <c r="L45" s="5"/>
      <c r="M45" s="5"/>
      <c r="N45" s="6" t="s">
        <v>11</v>
      </c>
    </row>
    <row r="46" spans="1:14" x14ac:dyDescent="0.2">
      <c r="A46" s="18"/>
      <c r="B46" s="9">
        <v>5</v>
      </c>
      <c r="C46" s="9">
        <v>5</v>
      </c>
      <c r="D46" s="9">
        <v>5</v>
      </c>
      <c r="E46" s="9">
        <v>5</v>
      </c>
      <c r="F46" s="9">
        <v>5</v>
      </c>
      <c r="G46" s="9">
        <v>5</v>
      </c>
      <c r="H46" s="9">
        <v>5</v>
      </c>
      <c r="I46" s="9">
        <v>5</v>
      </c>
      <c r="J46" s="9"/>
      <c r="K46" s="9"/>
      <c r="L46" s="9"/>
      <c r="M46" s="9"/>
      <c r="N46" s="6" t="s">
        <v>12</v>
      </c>
    </row>
    <row r="47" spans="1:14" x14ac:dyDescent="0.2">
      <c r="A47" s="19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 t="s">
        <v>13</v>
      </c>
    </row>
    <row r="48" spans="1:14" x14ac:dyDescent="0.2">
      <c r="A48" s="17" t="s">
        <v>27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6" t="s">
        <v>11</v>
      </c>
    </row>
    <row r="49" spans="1:14" x14ac:dyDescent="0.2">
      <c r="A49" s="1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 t="s">
        <v>12</v>
      </c>
    </row>
    <row r="50" spans="1:14" x14ac:dyDescent="0.2">
      <c r="A50" s="19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 t="s">
        <v>13</v>
      </c>
    </row>
    <row r="51" spans="1:14" x14ac:dyDescent="0.2">
      <c r="A51" s="17" t="s">
        <v>28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 t="s">
        <v>11</v>
      </c>
    </row>
    <row r="52" spans="1:14" x14ac:dyDescent="0.2">
      <c r="A52" s="1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 t="s">
        <v>12</v>
      </c>
    </row>
    <row r="53" spans="1:14" x14ac:dyDescent="0.2">
      <c r="A53" s="19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 t="s">
        <v>13</v>
      </c>
    </row>
    <row r="55" spans="1:14" x14ac:dyDescent="0.2">
      <c r="A55" s="1"/>
      <c r="B55" s="2">
        <v>1</v>
      </c>
      <c r="C55" s="2">
        <v>2</v>
      </c>
      <c r="D55" s="2">
        <v>3</v>
      </c>
      <c r="E55" s="2">
        <v>4</v>
      </c>
      <c r="F55" s="2">
        <v>5</v>
      </c>
      <c r="G55" s="2">
        <v>6</v>
      </c>
      <c r="H55" s="2">
        <v>7</v>
      </c>
      <c r="I55" s="2">
        <v>8</v>
      </c>
      <c r="J55" s="2">
        <v>9</v>
      </c>
      <c r="K55" s="2">
        <v>10</v>
      </c>
      <c r="L55" s="2">
        <v>11</v>
      </c>
      <c r="M55" s="2">
        <v>12</v>
      </c>
    </row>
    <row r="56" spans="1:14" x14ac:dyDescent="0.2">
      <c r="A56" s="2" t="s">
        <v>0</v>
      </c>
      <c r="B56" s="13">
        <v>1.111</v>
      </c>
      <c r="C56" s="13">
        <v>0.95</v>
      </c>
      <c r="D56" s="13">
        <v>0.63500000000000001</v>
      </c>
      <c r="E56" s="13">
        <v>0.54600000000000004</v>
      </c>
      <c r="F56" s="13">
        <v>0.46500000000000002</v>
      </c>
      <c r="G56" s="13">
        <v>0.315</v>
      </c>
      <c r="H56" s="13">
        <v>0.28299999999999997</v>
      </c>
      <c r="I56" s="13">
        <v>0.19600000000000001</v>
      </c>
      <c r="J56" s="13">
        <v>0.22500000000000001</v>
      </c>
      <c r="K56" s="14">
        <v>0.20799999999999999</v>
      </c>
      <c r="L56" s="14"/>
      <c r="M56" s="14"/>
      <c r="N56" s="6">
        <v>540</v>
      </c>
    </row>
    <row r="57" spans="1:14" x14ac:dyDescent="0.2">
      <c r="A57" s="2" t="s">
        <v>14</v>
      </c>
      <c r="B57" s="15">
        <v>0.81399999999999995</v>
      </c>
      <c r="C57" s="15">
        <v>0.93899999999999995</v>
      </c>
      <c r="D57" s="15">
        <v>0.45200000000000001</v>
      </c>
      <c r="E57" s="15">
        <v>0.252</v>
      </c>
      <c r="F57" s="15">
        <v>1.39</v>
      </c>
      <c r="G57" s="15">
        <v>1.0169999999999999</v>
      </c>
      <c r="H57" s="15">
        <v>1.1579999999999999</v>
      </c>
      <c r="I57" s="15">
        <v>0.748</v>
      </c>
      <c r="J57" s="15"/>
      <c r="K57" s="15"/>
      <c r="L57" s="15"/>
      <c r="M57" s="15"/>
      <c r="N57" s="6">
        <v>540</v>
      </c>
    </row>
    <row r="58" spans="1:14" x14ac:dyDescent="0.2">
      <c r="A58" s="2" t="s">
        <v>23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6">
        <v>540</v>
      </c>
    </row>
    <row r="59" spans="1:14" x14ac:dyDescent="0.2">
      <c r="A59" s="2" t="s">
        <v>24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6">
        <v>540</v>
      </c>
    </row>
    <row r="60" spans="1:14" x14ac:dyDescent="0.2">
      <c r="A60" s="2" t="s">
        <v>25</v>
      </c>
      <c r="B60" s="13">
        <v>1.1220000000000001</v>
      </c>
      <c r="C60" s="13">
        <v>0.93600000000000005</v>
      </c>
      <c r="D60" s="13">
        <v>0.72599999999999998</v>
      </c>
      <c r="E60" s="13">
        <v>0.60499999999999998</v>
      </c>
      <c r="F60" s="13">
        <v>0.45800000000000002</v>
      </c>
      <c r="G60" s="13">
        <v>0.33500000000000002</v>
      </c>
      <c r="H60" s="13">
        <v>0.187</v>
      </c>
      <c r="I60" s="13">
        <v>0.19600000000000001</v>
      </c>
      <c r="J60" s="13">
        <v>0.184</v>
      </c>
      <c r="K60" s="14">
        <v>0.183</v>
      </c>
      <c r="L60" s="14"/>
      <c r="M60" s="14"/>
      <c r="N60" s="6">
        <v>540</v>
      </c>
    </row>
    <row r="61" spans="1:14" x14ac:dyDescent="0.2">
      <c r="A61" s="2" t="s">
        <v>26</v>
      </c>
      <c r="B61" s="15">
        <v>0.72099999999999997</v>
      </c>
      <c r="C61" s="15">
        <v>0.626</v>
      </c>
      <c r="D61" s="15">
        <v>0.74399999999999999</v>
      </c>
      <c r="E61" s="15">
        <v>0.64100000000000001</v>
      </c>
      <c r="F61" s="15">
        <v>0.92800000000000005</v>
      </c>
      <c r="G61" s="15">
        <v>1.02</v>
      </c>
      <c r="H61" s="15">
        <v>0.95899999999999996</v>
      </c>
      <c r="I61" s="15">
        <v>1.0349999999999999</v>
      </c>
      <c r="J61" s="15"/>
      <c r="K61" s="15"/>
      <c r="L61" s="15"/>
      <c r="M61" s="15"/>
      <c r="N61" s="6">
        <v>540</v>
      </c>
    </row>
    <row r="62" spans="1:14" x14ac:dyDescent="0.2">
      <c r="A62" s="2" t="s">
        <v>27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6">
        <v>540</v>
      </c>
    </row>
    <row r="63" spans="1:14" x14ac:dyDescent="0.2">
      <c r="A63" s="2" t="s">
        <v>28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6">
        <v>540</v>
      </c>
    </row>
    <row r="65" spans="1:14" x14ac:dyDescent="0.2">
      <c r="A65" s="1"/>
      <c r="B65" s="2">
        <v>1</v>
      </c>
      <c r="C65" s="2">
        <v>2</v>
      </c>
      <c r="D65" s="2">
        <v>3</v>
      </c>
      <c r="E65" s="2">
        <v>4</v>
      </c>
      <c r="F65" s="2">
        <v>5</v>
      </c>
      <c r="G65" s="2">
        <v>6</v>
      </c>
      <c r="H65" s="2">
        <v>7</v>
      </c>
      <c r="I65" s="2">
        <v>8</v>
      </c>
      <c r="J65" s="2">
        <v>9</v>
      </c>
      <c r="K65" s="2">
        <v>10</v>
      </c>
      <c r="L65" s="2">
        <v>11</v>
      </c>
      <c r="M65" s="2">
        <v>12</v>
      </c>
    </row>
    <row r="66" spans="1:14" x14ac:dyDescent="0.2">
      <c r="A66" s="2" t="s">
        <v>0</v>
      </c>
      <c r="B66" s="13">
        <v>0.91500000000000004</v>
      </c>
      <c r="C66" s="13">
        <v>0.754</v>
      </c>
      <c r="D66" s="13">
        <v>0.44</v>
      </c>
      <c r="E66" s="13">
        <v>0.35099999999999998</v>
      </c>
      <c r="F66" s="13">
        <v>0.27</v>
      </c>
      <c r="G66" s="13">
        <v>0.12</v>
      </c>
      <c r="H66" s="13">
        <v>8.6999999999999994E-2</v>
      </c>
      <c r="I66" s="13">
        <v>1E-3</v>
      </c>
      <c r="J66" s="13">
        <v>2.9000000000000001E-2</v>
      </c>
      <c r="K66" s="14">
        <v>1.2E-2</v>
      </c>
      <c r="L66" s="14"/>
      <c r="M66" s="14"/>
      <c r="N66" s="6" t="s">
        <v>29</v>
      </c>
    </row>
    <row r="67" spans="1:14" x14ac:dyDescent="0.2">
      <c r="A67" s="2" t="s">
        <v>14</v>
      </c>
      <c r="B67" s="15">
        <v>0.61799999999999999</v>
      </c>
      <c r="C67" s="15">
        <v>0.74299999999999999</v>
      </c>
      <c r="D67" s="15">
        <v>0.25700000000000001</v>
      </c>
      <c r="E67" s="15">
        <v>5.6000000000000001E-2</v>
      </c>
      <c r="F67" s="15">
        <v>1.194</v>
      </c>
      <c r="G67" s="15">
        <v>0.82099999999999995</v>
      </c>
      <c r="H67" s="15">
        <v>0.96199999999999997</v>
      </c>
      <c r="I67" s="15">
        <v>0.55200000000000005</v>
      </c>
      <c r="J67" s="15"/>
      <c r="K67" s="15"/>
      <c r="L67" s="15"/>
      <c r="M67" s="15"/>
      <c r="N67" s="6" t="s">
        <v>29</v>
      </c>
    </row>
    <row r="68" spans="1:14" x14ac:dyDescent="0.2">
      <c r="A68" s="2" t="s">
        <v>23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6" t="s">
        <v>29</v>
      </c>
    </row>
    <row r="69" spans="1:14" x14ac:dyDescent="0.2">
      <c r="A69" s="2" t="s">
        <v>24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6" t="s">
        <v>29</v>
      </c>
    </row>
    <row r="70" spans="1:14" x14ac:dyDescent="0.2">
      <c r="A70" s="2" t="s">
        <v>25</v>
      </c>
      <c r="B70" s="13">
        <v>0.92700000000000005</v>
      </c>
      <c r="C70" s="13">
        <v>0.74099999999999999</v>
      </c>
      <c r="D70" s="13">
        <v>0.53</v>
      </c>
      <c r="E70" s="13">
        <v>0.40899999999999997</v>
      </c>
      <c r="F70" s="13">
        <v>0.26300000000000001</v>
      </c>
      <c r="G70" s="13">
        <v>0.14000000000000001</v>
      </c>
      <c r="H70" s="13">
        <v>-8.9999999999999993E-3</v>
      </c>
      <c r="I70" s="13">
        <v>1E-3</v>
      </c>
      <c r="J70" s="13">
        <v>-1.2E-2</v>
      </c>
      <c r="K70" s="14">
        <v>-1.2999999999999999E-2</v>
      </c>
      <c r="L70" s="14"/>
      <c r="M70" s="14"/>
      <c r="N70" s="6" t="s">
        <v>29</v>
      </c>
    </row>
    <row r="71" spans="1:14" x14ac:dyDescent="0.2">
      <c r="A71" s="2" t="s">
        <v>26</v>
      </c>
      <c r="B71" s="15">
        <v>0.52500000000000002</v>
      </c>
      <c r="C71" s="15">
        <v>0.43</v>
      </c>
      <c r="D71" s="15">
        <v>0.54800000000000004</v>
      </c>
      <c r="E71" s="15">
        <v>0.44600000000000001</v>
      </c>
      <c r="F71" s="15">
        <v>0.73299999999999998</v>
      </c>
      <c r="G71" s="15">
        <v>0.82499999999999996</v>
      </c>
      <c r="H71" s="15">
        <v>0.76300000000000001</v>
      </c>
      <c r="I71" s="15">
        <v>0.83899999999999997</v>
      </c>
      <c r="J71" s="15"/>
      <c r="K71" s="15"/>
      <c r="L71" s="15"/>
      <c r="M71" s="15"/>
      <c r="N71" s="6" t="s">
        <v>29</v>
      </c>
    </row>
    <row r="72" spans="1:14" x14ac:dyDescent="0.2">
      <c r="A72" s="2" t="s">
        <v>27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6" t="s">
        <v>29</v>
      </c>
    </row>
    <row r="73" spans="1:14" x14ac:dyDescent="0.2">
      <c r="A73" s="2" t="s">
        <v>28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6" t="s">
        <v>29</v>
      </c>
    </row>
    <row r="75" spans="1:14" x14ac:dyDescent="0.2">
      <c r="A75" s="1"/>
      <c r="B75" s="2">
        <v>1</v>
      </c>
      <c r="C75" s="2">
        <v>2</v>
      </c>
      <c r="D75" s="2">
        <v>3</v>
      </c>
      <c r="E75" s="2">
        <v>4</v>
      </c>
      <c r="F75" s="2">
        <v>5</v>
      </c>
      <c r="G75" s="2">
        <v>6</v>
      </c>
      <c r="H75" s="2">
        <v>7</v>
      </c>
      <c r="I75" s="2">
        <v>8</v>
      </c>
      <c r="J75" s="2">
        <v>9</v>
      </c>
      <c r="K75" s="2">
        <v>10</v>
      </c>
      <c r="L75" s="2">
        <v>11</v>
      </c>
      <c r="M75" s="2">
        <v>12</v>
      </c>
    </row>
    <row r="76" spans="1:14" x14ac:dyDescent="0.2">
      <c r="A76" s="2" t="s">
        <v>0</v>
      </c>
      <c r="B76" s="13">
        <v>1532.4860000000001</v>
      </c>
      <c r="C76" s="13">
        <v>1260.9939999999999</v>
      </c>
      <c r="D76" s="13">
        <v>729.81600000000003</v>
      </c>
      <c r="E76" s="13">
        <v>579.73699999999997</v>
      </c>
      <c r="F76" s="13">
        <v>443.14800000000002</v>
      </c>
      <c r="G76" s="13">
        <v>190.20500000000001</v>
      </c>
      <c r="H76" s="13">
        <v>136.244</v>
      </c>
      <c r="I76" s="13" t="s">
        <v>30</v>
      </c>
      <c r="J76" s="13">
        <v>38.44</v>
      </c>
      <c r="K76" s="14">
        <v>9.7729999999999997</v>
      </c>
      <c r="L76" s="14"/>
      <c r="M76" s="14"/>
      <c r="N76" s="6" t="s">
        <v>31</v>
      </c>
    </row>
    <row r="77" spans="1:14" ht="28" x14ac:dyDescent="0.2">
      <c r="A77" s="2" t="s">
        <v>14</v>
      </c>
      <c r="B77" s="15">
        <v>1031.6600000000001</v>
      </c>
      <c r="C77" s="15">
        <v>1242.4449999999999</v>
      </c>
      <c r="D77" s="15">
        <v>421.226</v>
      </c>
      <c r="E77" s="15">
        <v>83.97</v>
      </c>
      <c r="F77" s="15" t="s">
        <v>32</v>
      </c>
      <c r="G77" s="15">
        <v>1373.9749999999999</v>
      </c>
      <c r="H77" s="15">
        <v>1611.741</v>
      </c>
      <c r="I77" s="15">
        <v>920.36500000000001</v>
      </c>
      <c r="J77" s="15"/>
      <c r="K77" s="15"/>
      <c r="L77" s="15"/>
      <c r="M77" s="15"/>
      <c r="N77" s="6" t="s">
        <v>31</v>
      </c>
    </row>
    <row r="78" spans="1:14" x14ac:dyDescent="0.2">
      <c r="A78" s="2" t="s">
        <v>23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6" t="s">
        <v>31</v>
      </c>
    </row>
    <row r="79" spans="1:14" x14ac:dyDescent="0.2">
      <c r="A79" s="2" t="s">
        <v>24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6" t="s">
        <v>31</v>
      </c>
    </row>
    <row r="80" spans="1:14" x14ac:dyDescent="0.2">
      <c r="A80" s="2" t="s">
        <v>25</v>
      </c>
      <c r="B80" s="13">
        <v>1551.0350000000001</v>
      </c>
      <c r="C80" s="13">
        <v>1237.386</v>
      </c>
      <c r="D80" s="13">
        <v>883.26700000000005</v>
      </c>
      <c r="E80" s="13">
        <v>679.22699999999998</v>
      </c>
      <c r="F80" s="13">
        <v>431.34399999999999</v>
      </c>
      <c r="G80" s="13">
        <v>223.93100000000001</v>
      </c>
      <c r="H80" s="13" t="s">
        <v>30</v>
      </c>
      <c r="I80" s="13" t="s">
        <v>30</v>
      </c>
      <c r="J80" s="13" t="s">
        <v>30</v>
      </c>
      <c r="K80" s="14" t="s">
        <v>30</v>
      </c>
      <c r="L80" s="14"/>
      <c r="M80" s="14"/>
      <c r="N80" s="6" t="s">
        <v>31</v>
      </c>
    </row>
    <row r="81" spans="1:14" x14ac:dyDescent="0.2">
      <c r="A81" s="2" t="s">
        <v>26</v>
      </c>
      <c r="B81" s="15">
        <v>874.83600000000001</v>
      </c>
      <c r="C81" s="15">
        <v>714.63900000000001</v>
      </c>
      <c r="D81" s="15">
        <v>913.62</v>
      </c>
      <c r="E81" s="15">
        <v>739.93299999999999</v>
      </c>
      <c r="F81" s="15">
        <v>1223.896</v>
      </c>
      <c r="G81" s="15">
        <v>1379.0340000000001</v>
      </c>
      <c r="H81" s="15">
        <v>1276.171</v>
      </c>
      <c r="I81" s="15">
        <v>1404.328</v>
      </c>
      <c r="J81" s="15"/>
      <c r="K81" s="15"/>
      <c r="L81" s="15"/>
      <c r="M81" s="15"/>
      <c r="N81" s="6" t="s">
        <v>31</v>
      </c>
    </row>
    <row r="82" spans="1:14" x14ac:dyDescent="0.2">
      <c r="A82" s="2" t="s">
        <v>27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6" t="s">
        <v>31</v>
      </c>
    </row>
    <row r="83" spans="1:14" x14ac:dyDescent="0.2">
      <c r="A83" s="2" t="s">
        <v>28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6" t="s">
        <v>31</v>
      </c>
    </row>
    <row r="85" spans="1:14" x14ac:dyDescent="0.2">
      <c r="A85" s="1"/>
      <c r="B85" s="2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</row>
    <row r="86" spans="1:14" x14ac:dyDescent="0.2">
      <c r="A86" s="2" t="s">
        <v>0</v>
      </c>
      <c r="B86" s="13"/>
      <c r="C86" s="13"/>
      <c r="D86" s="13"/>
      <c r="E86" s="13"/>
      <c r="F86" s="13"/>
      <c r="G86" s="13"/>
      <c r="H86" s="13"/>
      <c r="I86" s="13"/>
      <c r="J86" s="13"/>
      <c r="K86" s="14"/>
      <c r="L86" s="14"/>
      <c r="M86" s="14"/>
      <c r="N86" s="6" t="s">
        <v>33</v>
      </c>
    </row>
    <row r="87" spans="1:14" ht="28" x14ac:dyDescent="0.2">
      <c r="A87" s="2" t="s">
        <v>14</v>
      </c>
      <c r="B87" s="15">
        <v>5158.3</v>
      </c>
      <c r="C87" s="15">
        <v>6212.2259999999997</v>
      </c>
      <c r="D87" s="15">
        <v>2106.13</v>
      </c>
      <c r="E87" s="15">
        <v>419.84899999999999</v>
      </c>
      <c r="F87" s="15" t="s">
        <v>34</v>
      </c>
      <c r="G87" s="15">
        <v>6869.8760000000002</v>
      </c>
      <c r="H87" s="15">
        <v>8058.7049999999999</v>
      </c>
      <c r="I87" s="15">
        <v>4601.8270000000002</v>
      </c>
      <c r="J87" s="15"/>
      <c r="K87" s="15"/>
      <c r="L87" s="15"/>
      <c r="M87" s="15"/>
      <c r="N87" s="6" t="s">
        <v>33</v>
      </c>
    </row>
    <row r="88" spans="1:14" x14ac:dyDescent="0.2">
      <c r="A88" s="2" t="s">
        <v>23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6" t="s">
        <v>33</v>
      </c>
    </row>
    <row r="89" spans="1:14" x14ac:dyDescent="0.2">
      <c r="A89" s="2" t="s">
        <v>24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6" t="s">
        <v>33</v>
      </c>
    </row>
    <row r="90" spans="1:14" x14ac:dyDescent="0.2">
      <c r="A90" s="2" t="s">
        <v>25</v>
      </c>
      <c r="B90" s="13"/>
      <c r="C90" s="13"/>
      <c r="D90" s="13"/>
      <c r="E90" s="13"/>
      <c r="F90" s="13"/>
      <c r="G90" s="13"/>
      <c r="H90" s="13"/>
      <c r="I90" s="13"/>
      <c r="J90" s="13"/>
      <c r="K90" s="14"/>
      <c r="L90" s="14"/>
      <c r="M90" s="14"/>
      <c r="N90" s="6" t="s">
        <v>33</v>
      </c>
    </row>
    <row r="91" spans="1:14" x14ac:dyDescent="0.2">
      <c r="A91" s="2" t="s">
        <v>26</v>
      </c>
      <c r="B91" s="15">
        <v>4374.1790000000001</v>
      </c>
      <c r="C91" s="15">
        <v>3573.1950000000002</v>
      </c>
      <c r="D91" s="15">
        <v>4568.1009999999997</v>
      </c>
      <c r="E91" s="15">
        <v>3699.6660000000002</v>
      </c>
      <c r="F91" s="15">
        <v>6119.4809999999998</v>
      </c>
      <c r="G91" s="15">
        <v>6895.17</v>
      </c>
      <c r="H91" s="15">
        <v>6380.8540000000003</v>
      </c>
      <c r="I91" s="15">
        <v>7021.6409999999996</v>
      </c>
      <c r="J91" s="15"/>
      <c r="K91" s="15"/>
      <c r="L91" s="15"/>
      <c r="M91" s="15"/>
      <c r="N91" s="6" t="s">
        <v>33</v>
      </c>
    </row>
    <row r="92" spans="1:14" x14ac:dyDescent="0.2">
      <c r="A92" s="2" t="s">
        <v>27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6" t="s">
        <v>33</v>
      </c>
    </row>
    <row r="93" spans="1:14" x14ac:dyDescent="0.2">
      <c r="A93" s="2" t="s">
        <v>28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6" t="s">
        <v>33</v>
      </c>
    </row>
  </sheetData>
  <mergeCells count="8">
    <mergeCell ref="A48:A50"/>
    <mergeCell ref="A51:A53"/>
    <mergeCell ref="A30:A32"/>
    <mergeCell ref="A33:A35"/>
    <mergeCell ref="A36:A38"/>
    <mergeCell ref="A39:A41"/>
    <mergeCell ref="A42:A44"/>
    <mergeCell ref="A45:A47"/>
  </mergeCells>
  <pageMargins left="0.7" right="0.7" top="0.75" bottom="0.75" header="0.3" footer="0.3"/>
  <pageSetup paperSize="292" orientation="portrait" horizontalDpi="325" verticalDpi="3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CE04-A902-E144-8890-08604B7BA875}">
  <dimension ref="A1:R11"/>
  <sheetViews>
    <sheetView topLeftCell="E1" workbookViewId="0">
      <selection activeCell="M1" sqref="M1:R5"/>
    </sheetView>
  </sheetViews>
  <sheetFormatPr baseColWidth="10" defaultRowHeight="15" x14ac:dyDescent="0.2"/>
  <cols>
    <col min="13" max="13" width="13.1640625" customWidth="1"/>
    <col min="14" max="14" width="20.33203125" customWidth="1"/>
    <col min="15" max="15" width="14.1640625" customWidth="1"/>
    <col min="16" max="16" width="25.6640625" customWidth="1"/>
    <col min="17" max="17" width="17.1640625" customWidth="1"/>
    <col min="18" max="18" width="16.83203125" customWidth="1"/>
  </cols>
  <sheetData>
    <row r="1" spans="1:18" x14ac:dyDescent="0.2">
      <c r="B1" t="s">
        <v>36</v>
      </c>
      <c r="C1">
        <v>540</v>
      </c>
      <c r="D1" t="s">
        <v>50</v>
      </c>
      <c r="M1" t="s">
        <v>41</v>
      </c>
      <c r="N1" t="s">
        <v>39</v>
      </c>
      <c r="O1" t="s">
        <v>40</v>
      </c>
      <c r="P1" t="s">
        <v>63</v>
      </c>
      <c r="Q1" t="s">
        <v>64</v>
      </c>
      <c r="R1" t="s">
        <v>65</v>
      </c>
    </row>
    <row r="2" spans="1:18" x14ac:dyDescent="0.2">
      <c r="A2" t="s">
        <v>0</v>
      </c>
      <c r="B2">
        <v>2000</v>
      </c>
      <c r="C2">
        <v>1.1299999999999999</v>
      </c>
      <c r="D2">
        <f>C2-0.28</f>
        <v>0.84999999999999987</v>
      </c>
      <c r="M2" t="s">
        <v>59</v>
      </c>
      <c r="N2">
        <v>0.95299999999999996</v>
      </c>
      <c r="O2">
        <f>N2-0.28</f>
        <v>0.67299999999999993</v>
      </c>
      <c r="P2">
        <f>(O2+0.0353)/0.0004</f>
        <v>1770.7499999999998</v>
      </c>
      <c r="Q2" s="16">
        <f>1000*10/P2</f>
        <v>5.6473245799802347</v>
      </c>
      <c r="R2" s="16">
        <f>1000*40/P2</f>
        <v>22.589298319920939</v>
      </c>
    </row>
    <row r="3" spans="1:18" x14ac:dyDescent="0.2">
      <c r="A3" t="s">
        <v>14</v>
      </c>
      <c r="B3">
        <v>1500</v>
      </c>
      <c r="C3">
        <v>0.871</v>
      </c>
      <c r="D3">
        <f t="shared" ref="D3:D10" si="0">C3-0.28</f>
        <v>0.59099999999999997</v>
      </c>
      <c r="M3" t="s">
        <v>60</v>
      </c>
      <c r="N3">
        <v>0.72199999999999998</v>
      </c>
      <c r="O3">
        <f t="shared" ref="O3:O5" si="1">N3-0.28</f>
        <v>0.44199999999999995</v>
      </c>
      <c r="P3">
        <f t="shared" ref="P3:P5" si="2">(O3+0.0353)/0.0004</f>
        <v>1193.2499999999998</v>
      </c>
      <c r="Q3" s="16">
        <f t="shared" ref="Q3:Q5" si="3">1000*10/P3</f>
        <v>8.3804734967525683</v>
      </c>
      <c r="R3" s="16">
        <f t="shared" ref="R3:R5" si="4">1000*40/P3</f>
        <v>33.521893987010273</v>
      </c>
    </row>
    <row r="4" spans="1:18" x14ac:dyDescent="0.2">
      <c r="A4" t="s">
        <v>23</v>
      </c>
      <c r="B4">
        <v>1000</v>
      </c>
      <c r="C4">
        <v>0.73599999999999999</v>
      </c>
      <c r="D4">
        <f t="shared" si="0"/>
        <v>0.45599999999999996</v>
      </c>
      <c r="M4" t="s">
        <v>61</v>
      </c>
      <c r="N4">
        <v>0.72699999999999998</v>
      </c>
      <c r="O4">
        <f t="shared" si="1"/>
        <v>0.44699999999999995</v>
      </c>
      <c r="P4">
        <f t="shared" si="2"/>
        <v>1205.7499999999998</v>
      </c>
      <c r="Q4" s="16">
        <f t="shared" si="3"/>
        <v>8.2935931992535785</v>
      </c>
      <c r="R4" s="16">
        <f t="shared" si="4"/>
        <v>33.174372797014314</v>
      </c>
    </row>
    <row r="5" spans="1:18" x14ac:dyDescent="0.2">
      <c r="A5" t="s">
        <v>24</v>
      </c>
      <c r="B5">
        <v>750</v>
      </c>
      <c r="C5">
        <v>0.59699999999999998</v>
      </c>
      <c r="D5">
        <f t="shared" si="0"/>
        <v>0.31699999999999995</v>
      </c>
      <c r="M5" t="s">
        <v>62</v>
      </c>
      <c r="N5">
        <v>0.49</v>
      </c>
      <c r="O5">
        <f t="shared" si="1"/>
        <v>0.20999999999999996</v>
      </c>
      <c r="P5">
        <f t="shared" si="2"/>
        <v>613.24999999999989</v>
      </c>
      <c r="Q5" s="16">
        <f t="shared" si="3"/>
        <v>16.306563391765188</v>
      </c>
      <c r="R5" s="16">
        <f t="shared" si="4"/>
        <v>65.226253567060752</v>
      </c>
    </row>
    <row r="6" spans="1:18" x14ac:dyDescent="0.2">
      <c r="A6" t="s">
        <v>25</v>
      </c>
      <c r="B6">
        <v>500</v>
      </c>
      <c r="C6">
        <v>0.45100000000000001</v>
      </c>
      <c r="D6">
        <f t="shared" si="0"/>
        <v>0.17099999999999999</v>
      </c>
    </row>
    <row r="7" spans="1:18" x14ac:dyDescent="0.2">
      <c r="A7" t="s">
        <v>26</v>
      </c>
      <c r="B7">
        <v>250</v>
      </c>
      <c r="C7">
        <v>0.33</v>
      </c>
      <c r="D7">
        <f t="shared" si="0"/>
        <v>4.9999999999999989E-2</v>
      </c>
    </row>
    <row r="8" spans="1:18" x14ac:dyDescent="0.2">
      <c r="A8" t="s">
        <v>27</v>
      </c>
      <c r="B8">
        <v>125</v>
      </c>
      <c r="C8">
        <v>0.29899999999999999</v>
      </c>
      <c r="D8">
        <f t="shared" si="0"/>
        <v>1.8999999999999961E-2</v>
      </c>
    </row>
    <row r="9" spans="1:18" x14ac:dyDescent="0.2">
      <c r="A9" t="s">
        <v>28</v>
      </c>
      <c r="B9">
        <v>25</v>
      </c>
      <c r="C9">
        <v>0.26900000000000002</v>
      </c>
      <c r="D9">
        <f t="shared" si="0"/>
        <v>-1.100000000000001E-2</v>
      </c>
    </row>
    <row r="10" spans="1:18" x14ac:dyDescent="0.2">
      <c r="A10" t="s">
        <v>35</v>
      </c>
      <c r="B10">
        <v>0</v>
      </c>
      <c r="C10">
        <v>0.23699999999999999</v>
      </c>
      <c r="D10">
        <f t="shared" si="0"/>
        <v>-4.3000000000000038E-2</v>
      </c>
    </row>
    <row r="11" spans="1:18" x14ac:dyDescent="0.2">
      <c r="A11" t="s">
        <v>37</v>
      </c>
      <c r="C11">
        <v>0.28000000000000003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workbookViewId="0">
      <selection activeCell="R1" sqref="R1:S1"/>
    </sheetView>
  </sheetViews>
  <sheetFormatPr baseColWidth="10" defaultColWidth="8.83203125" defaultRowHeight="15" x14ac:dyDescent="0.2"/>
  <cols>
    <col min="14" max="14" width="13.1640625" customWidth="1"/>
    <col min="15" max="15" width="20.83203125" customWidth="1"/>
    <col min="16" max="16" width="15.33203125" customWidth="1"/>
    <col min="17" max="17" width="26.83203125" customWidth="1"/>
    <col min="18" max="18" width="17.5" customWidth="1"/>
    <col min="19" max="19" width="17" customWidth="1"/>
  </cols>
  <sheetData>
    <row r="1" spans="1:19" x14ac:dyDescent="0.2">
      <c r="B1" t="s">
        <v>36</v>
      </c>
      <c r="C1">
        <v>540</v>
      </c>
      <c r="D1" t="s">
        <v>50</v>
      </c>
      <c r="N1" t="s">
        <v>41</v>
      </c>
      <c r="O1" t="s">
        <v>39</v>
      </c>
      <c r="P1" t="s">
        <v>40</v>
      </c>
      <c r="Q1" t="s">
        <v>38</v>
      </c>
      <c r="R1" t="s">
        <v>64</v>
      </c>
      <c r="S1" t="s">
        <v>65</v>
      </c>
    </row>
    <row r="2" spans="1:19" x14ac:dyDescent="0.2">
      <c r="A2" t="s">
        <v>0</v>
      </c>
      <c r="B2">
        <v>2000</v>
      </c>
      <c r="C2">
        <v>1.111</v>
      </c>
      <c r="D2">
        <f>C2-0.208</f>
        <v>0.90300000000000002</v>
      </c>
      <c r="N2" t="s">
        <v>42</v>
      </c>
      <c r="O2">
        <v>0.81399999999999995</v>
      </c>
      <c r="P2">
        <f>O2-0.208</f>
        <v>0.60599999999999998</v>
      </c>
      <c r="Q2">
        <f>(P2-0.0025)/0.0005</f>
        <v>1207</v>
      </c>
      <c r="R2" s="16">
        <f>1000*10/Q2</f>
        <v>8.2850041425020713</v>
      </c>
      <c r="S2" s="16">
        <f>1000*40/Q2</f>
        <v>33.140016570008285</v>
      </c>
    </row>
    <row r="3" spans="1:19" x14ac:dyDescent="0.2">
      <c r="A3" t="s">
        <v>14</v>
      </c>
      <c r="B3">
        <v>1500</v>
      </c>
      <c r="C3">
        <v>0.95</v>
      </c>
      <c r="D3">
        <f t="shared" ref="D3:D10" si="0">C3-0.208</f>
        <v>0.74199999999999999</v>
      </c>
      <c r="N3" t="s">
        <v>43</v>
      </c>
      <c r="O3">
        <v>0.93899999999999995</v>
      </c>
      <c r="P3">
        <f t="shared" ref="P3:P9" si="1">O3-0.208</f>
        <v>0.73099999999999998</v>
      </c>
      <c r="Q3">
        <f t="shared" ref="Q3:Q9" si="2">(P3-0.0025)/0.0005</f>
        <v>1457</v>
      </c>
      <c r="R3" s="16">
        <f t="shared" ref="R3:R9" si="3">1000*10/Q3</f>
        <v>6.8634179821551129</v>
      </c>
      <c r="S3" s="16">
        <f t="shared" ref="S3:S9" si="4">1000*40/Q3</f>
        <v>27.453671928620452</v>
      </c>
    </row>
    <row r="4" spans="1:19" x14ac:dyDescent="0.2">
      <c r="A4" t="s">
        <v>23</v>
      </c>
      <c r="B4">
        <v>1000</v>
      </c>
      <c r="C4">
        <v>0.63500000000000001</v>
      </c>
      <c r="D4">
        <f t="shared" si="0"/>
        <v>0.42700000000000005</v>
      </c>
      <c r="N4" t="s">
        <v>44</v>
      </c>
      <c r="O4">
        <v>0.45200000000000001</v>
      </c>
      <c r="P4">
        <f t="shared" si="1"/>
        <v>0.24400000000000002</v>
      </c>
      <c r="Q4">
        <f t="shared" si="2"/>
        <v>483.00000000000006</v>
      </c>
      <c r="R4" s="16">
        <f t="shared" si="3"/>
        <v>20.703933747412005</v>
      </c>
      <c r="S4" s="16">
        <f t="shared" si="4"/>
        <v>82.815734989648021</v>
      </c>
    </row>
    <row r="5" spans="1:19" x14ac:dyDescent="0.2">
      <c r="A5" t="s">
        <v>24</v>
      </c>
      <c r="B5">
        <v>750</v>
      </c>
      <c r="C5">
        <v>0.54600000000000004</v>
      </c>
      <c r="D5">
        <f t="shared" si="0"/>
        <v>0.33800000000000008</v>
      </c>
      <c r="N5" t="s">
        <v>45</v>
      </c>
      <c r="O5">
        <v>0.252</v>
      </c>
      <c r="P5">
        <f t="shared" si="1"/>
        <v>4.4000000000000011E-2</v>
      </c>
      <c r="Q5">
        <f t="shared" si="2"/>
        <v>83.000000000000014</v>
      </c>
      <c r="R5" s="16">
        <f t="shared" si="3"/>
        <v>120.48192771084335</v>
      </c>
      <c r="S5" s="16">
        <f t="shared" si="4"/>
        <v>481.9277108433734</v>
      </c>
    </row>
    <row r="6" spans="1:19" x14ac:dyDescent="0.2">
      <c r="A6" t="s">
        <v>25</v>
      </c>
      <c r="B6">
        <v>500</v>
      </c>
      <c r="C6">
        <v>0.46500000000000002</v>
      </c>
      <c r="D6">
        <f t="shared" si="0"/>
        <v>0.25700000000000001</v>
      </c>
      <c r="N6" t="s">
        <v>46</v>
      </c>
      <c r="O6">
        <v>1.39</v>
      </c>
      <c r="P6">
        <f t="shared" si="1"/>
        <v>1.1819999999999999</v>
      </c>
      <c r="Q6">
        <f t="shared" si="2"/>
        <v>2359</v>
      </c>
      <c r="R6" s="16">
        <f t="shared" si="3"/>
        <v>4.2390843577787196</v>
      </c>
      <c r="S6" s="16">
        <f t="shared" si="4"/>
        <v>16.956337431114878</v>
      </c>
    </row>
    <row r="7" spans="1:19" x14ac:dyDescent="0.2">
      <c r="A7" t="s">
        <v>26</v>
      </c>
      <c r="B7">
        <v>250</v>
      </c>
      <c r="C7">
        <v>0.315</v>
      </c>
      <c r="D7">
        <f t="shared" si="0"/>
        <v>0.10700000000000001</v>
      </c>
      <c r="N7" t="s">
        <v>47</v>
      </c>
      <c r="O7">
        <v>1.0169999999999999</v>
      </c>
      <c r="P7">
        <f t="shared" si="1"/>
        <v>0.80899999999999994</v>
      </c>
      <c r="Q7">
        <f t="shared" si="2"/>
        <v>1613</v>
      </c>
      <c r="R7" s="16">
        <f t="shared" si="3"/>
        <v>6.1996280223186613</v>
      </c>
      <c r="S7" s="16">
        <f t="shared" si="4"/>
        <v>24.798512089274645</v>
      </c>
    </row>
    <row r="8" spans="1:19" x14ac:dyDescent="0.2">
      <c r="A8" t="s">
        <v>27</v>
      </c>
      <c r="B8">
        <v>125</v>
      </c>
      <c r="C8">
        <v>0.28299999999999997</v>
      </c>
      <c r="D8">
        <f t="shared" si="0"/>
        <v>7.4999999999999983E-2</v>
      </c>
      <c r="N8" t="s">
        <v>48</v>
      </c>
      <c r="O8">
        <v>1.1579999999999999</v>
      </c>
      <c r="P8">
        <f t="shared" si="1"/>
        <v>0.95</v>
      </c>
      <c r="Q8">
        <f t="shared" si="2"/>
        <v>1895</v>
      </c>
      <c r="R8" s="16">
        <f t="shared" si="3"/>
        <v>5.2770448548812663</v>
      </c>
      <c r="S8" s="16">
        <f t="shared" si="4"/>
        <v>21.108179419525065</v>
      </c>
    </row>
    <row r="9" spans="1:19" x14ac:dyDescent="0.2">
      <c r="A9" t="s">
        <v>28</v>
      </c>
      <c r="B9">
        <v>25</v>
      </c>
      <c r="C9">
        <v>0.19600000000000001</v>
      </c>
      <c r="D9">
        <f t="shared" si="0"/>
        <v>-1.1999999999999983E-2</v>
      </c>
      <c r="N9" t="s">
        <v>49</v>
      </c>
      <c r="O9">
        <v>0.748</v>
      </c>
      <c r="P9">
        <f t="shared" si="1"/>
        <v>0.54</v>
      </c>
      <c r="Q9">
        <f t="shared" si="2"/>
        <v>1075.0000000000002</v>
      </c>
      <c r="R9" s="16">
        <f t="shared" si="3"/>
        <v>9.3023255813953476</v>
      </c>
      <c r="S9" s="16">
        <f t="shared" si="4"/>
        <v>37.20930232558139</v>
      </c>
    </row>
    <row r="10" spans="1:19" x14ac:dyDescent="0.2">
      <c r="A10" t="s">
        <v>35</v>
      </c>
      <c r="B10">
        <v>0</v>
      </c>
      <c r="C10">
        <v>0.22500000000000001</v>
      </c>
      <c r="D10">
        <f t="shared" si="0"/>
        <v>1.7000000000000015E-2</v>
      </c>
    </row>
    <row r="11" spans="1:19" x14ac:dyDescent="0.2">
      <c r="A11" t="s">
        <v>37</v>
      </c>
      <c r="C11">
        <v>0.20799999999999999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"/>
  <sheetViews>
    <sheetView tabSelected="1" topLeftCell="E1" workbookViewId="0">
      <selection activeCell="P34" sqref="P34"/>
    </sheetView>
  </sheetViews>
  <sheetFormatPr baseColWidth="10" defaultColWidth="8.83203125" defaultRowHeight="15" x14ac:dyDescent="0.2"/>
  <cols>
    <col min="14" max="14" width="14.1640625" customWidth="1"/>
    <col min="15" max="15" width="20" customWidth="1"/>
    <col min="16" max="16" width="14.33203125" customWidth="1"/>
    <col min="17" max="17" width="25.6640625" customWidth="1"/>
    <col min="18" max="18" width="17.1640625" customWidth="1"/>
    <col min="19" max="19" width="17.33203125" customWidth="1"/>
  </cols>
  <sheetData>
    <row r="1" spans="1:19" x14ac:dyDescent="0.2">
      <c r="B1" t="s">
        <v>36</v>
      </c>
      <c r="C1">
        <v>540</v>
      </c>
      <c r="D1" t="s">
        <v>50</v>
      </c>
      <c r="N1" t="s">
        <v>41</v>
      </c>
      <c r="O1" t="s">
        <v>39</v>
      </c>
      <c r="P1" t="s">
        <v>40</v>
      </c>
      <c r="Q1" t="s">
        <v>38</v>
      </c>
      <c r="R1" t="s">
        <v>64</v>
      </c>
      <c r="S1" t="s">
        <v>65</v>
      </c>
    </row>
    <row r="2" spans="1:19" x14ac:dyDescent="0.2">
      <c r="A2" t="s">
        <v>0</v>
      </c>
      <c r="B2">
        <v>2000</v>
      </c>
      <c r="C2">
        <v>1.1220000000000001</v>
      </c>
      <c r="D2">
        <f>C2-0.183</f>
        <v>0.93900000000000006</v>
      </c>
      <c r="N2" t="s">
        <v>51</v>
      </c>
      <c r="O2">
        <v>0.72099999999999997</v>
      </c>
      <c r="P2">
        <f>O2-0.183</f>
        <v>0.53800000000000003</v>
      </c>
      <c r="Q2">
        <f>(P2-0.0109)/0.0005</f>
        <v>1054.2</v>
      </c>
      <c r="R2" s="16">
        <f>1000*10/Q2</f>
        <v>9.4858660595712383</v>
      </c>
      <c r="S2" s="16">
        <f>1000*40/Q2</f>
        <v>37.943464238284953</v>
      </c>
    </row>
    <row r="3" spans="1:19" x14ac:dyDescent="0.2">
      <c r="A3" t="s">
        <v>14</v>
      </c>
      <c r="B3">
        <v>1500</v>
      </c>
      <c r="C3">
        <v>0.93600000000000005</v>
      </c>
      <c r="D3">
        <f t="shared" ref="D3:D10" si="0">C3-0.183</f>
        <v>0.75300000000000011</v>
      </c>
      <c r="N3" t="s">
        <v>52</v>
      </c>
      <c r="O3">
        <v>0.626</v>
      </c>
      <c r="P3">
        <f t="shared" ref="P3:P9" si="1">O3-0.183</f>
        <v>0.443</v>
      </c>
      <c r="Q3">
        <f t="shared" ref="Q3:Q9" si="2">(P3-0.0109)/0.0005</f>
        <v>864.19999999999993</v>
      </c>
      <c r="R3" s="16">
        <f t="shared" ref="R3:R9" si="3">1000*10/Q3</f>
        <v>11.571395510298544</v>
      </c>
      <c r="S3" s="16">
        <f t="shared" ref="S3:S9" si="4">1000*40/Q3</f>
        <v>46.285582041194175</v>
      </c>
    </row>
    <row r="4" spans="1:19" x14ac:dyDescent="0.2">
      <c r="A4" t="s">
        <v>23</v>
      </c>
      <c r="B4">
        <v>1000</v>
      </c>
      <c r="C4">
        <v>0.72599999999999998</v>
      </c>
      <c r="D4">
        <f t="shared" si="0"/>
        <v>0.54299999999999993</v>
      </c>
      <c r="N4" t="s">
        <v>53</v>
      </c>
      <c r="O4">
        <v>0.74399999999999999</v>
      </c>
      <c r="P4">
        <f t="shared" si="1"/>
        <v>0.56099999999999994</v>
      </c>
      <c r="Q4">
        <f t="shared" si="2"/>
        <v>1100.1999999999998</v>
      </c>
      <c r="R4" s="16">
        <f t="shared" si="3"/>
        <v>9.0892564988183988</v>
      </c>
      <c r="S4" s="16">
        <f t="shared" si="4"/>
        <v>36.357025995273595</v>
      </c>
    </row>
    <row r="5" spans="1:19" x14ac:dyDescent="0.2">
      <c r="A5" t="s">
        <v>24</v>
      </c>
      <c r="B5">
        <v>750</v>
      </c>
      <c r="C5">
        <v>0.60499999999999998</v>
      </c>
      <c r="D5">
        <f t="shared" si="0"/>
        <v>0.42199999999999999</v>
      </c>
      <c r="N5" t="s">
        <v>54</v>
      </c>
      <c r="O5">
        <v>0.64100000000000001</v>
      </c>
      <c r="P5">
        <f t="shared" si="1"/>
        <v>0.45800000000000002</v>
      </c>
      <c r="Q5">
        <f t="shared" si="2"/>
        <v>894.19999999999993</v>
      </c>
      <c r="R5" s="16">
        <f t="shared" si="3"/>
        <v>11.183180496533215</v>
      </c>
      <c r="S5" s="16">
        <f t="shared" si="4"/>
        <v>44.732721986132859</v>
      </c>
    </row>
    <row r="6" spans="1:19" x14ac:dyDescent="0.2">
      <c r="A6" t="s">
        <v>25</v>
      </c>
      <c r="B6">
        <v>500</v>
      </c>
      <c r="C6">
        <v>0.45800000000000002</v>
      </c>
      <c r="D6">
        <f t="shared" si="0"/>
        <v>0.27500000000000002</v>
      </c>
      <c r="N6" t="s">
        <v>55</v>
      </c>
      <c r="O6">
        <v>0.92800000000000005</v>
      </c>
      <c r="P6">
        <f t="shared" si="1"/>
        <v>0.74500000000000011</v>
      </c>
      <c r="Q6">
        <f t="shared" si="2"/>
        <v>1468.2</v>
      </c>
      <c r="R6" s="16">
        <f t="shared" si="3"/>
        <v>6.8110611633292466</v>
      </c>
      <c r="S6" s="16">
        <f t="shared" si="4"/>
        <v>27.244244653316986</v>
      </c>
    </row>
    <row r="7" spans="1:19" x14ac:dyDescent="0.2">
      <c r="A7" t="s">
        <v>26</v>
      </c>
      <c r="B7">
        <v>250</v>
      </c>
      <c r="C7">
        <v>0.33500000000000002</v>
      </c>
      <c r="D7">
        <f t="shared" si="0"/>
        <v>0.15200000000000002</v>
      </c>
      <c r="N7" t="s">
        <v>56</v>
      </c>
      <c r="O7">
        <v>1.02</v>
      </c>
      <c r="P7">
        <f t="shared" si="1"/>
        <v>0.83699999999999997</v>
      </c>
      <c r="Q7">
        <f t="shared" si="2"/>
        <v>1652.1999999999998</v>
      </c>
      <c r="R7" s="16">
        <f t="shared" si="3"/>
        <v>6.0525360125892753</v>
      </c>
      <c r="S7" s="16">
        <f t="shared" si="4"/>
        <v>24.210144050357101</v>
      </c>
    </row>
    <row r="8" spans="1:19" x14ac:dyDescent="0.2">
      <c r="A8" t="s">
        <v>27</v>
      </c>
      <c r="B8">
        <v>125</v>
      </c>
      <c r="C8">
        <v>0.187</v>
      </c>
      <c r="D8">
        <f t="shared" si="0"/>
        <v>4.0000000000000036E-3</v>
      </c>
      <c r="N8" t="s">
        <v>57</v>
      </c>
      <c r="O8">
        <v>0.95899999999999996</v>
      </c>
      <c r="P8">
        <f t="shared" si="1"/>
        <v>0.77600000000000002</v>
      </c>
      <c r="Q8">
        <f t="shared" si="2"/>
        <v>1530.2</v>
      </c>
      <c r="R8" s="16">
        <f t="shared" si="3"/>
        <v>6.535093451836361</v>
      </c>
      <c r="S8" s="16">
        <f t="shared" si="4"/>
        <v>26.140373807345444</v>
      </c>
    </row>
    <row r="9" spans="1:19" x14ac:dyDescent="0.2">
      <c r="A9" t="s">
        <v>28</v>
      </c>
      <c r="B9">
        <v>25</v>
      </c>
      <c r="C9">
        <v>0.19600000000000001</v>
      </c>
      <c r="D9">
        <f t="shared" si="0"/>
        <v>1.3000000000000012E-2</v>
      </c>
      <c r="N9" t="s">
        <v>58</v>
      </c>
      <c r="O9">
        <v>1.0349999999999999</v>
      </c>
      <c r="P9">
        <f t="shared" si="1"/>
        <v>0.85199999999999987</v>
      </c>
      <c r="Q9">
        <f t="shared" si="2"/>
        <v>1682.1999999999996</v>
      </c>
      <c r="R9" s="16">
        <f t="shared" si="3"/>
        <v>5.9445963619070277</v>
      </c>
      <c r="S9" s="16">
        <f t="shared" si="4"/>
        <v>23.778385447628111</v>
      </c>
    </row>
    <row r="10" spans="1:19" x14ac:dyDescent="0.2">
      <c r="A10" t="s">
        <v>35</v>
      </c>
      <c r="B10">
        <v>0</v>
      </c>
      <c r="C10">
        <v>0.184</v>
      </c>
      <c r="D10">
        <f t="shared" si="0"/>
        <v>1.0000000000000009E-3</v>
      </c>
    </row>
    <row r="11" spans="1:19" x14ac:dyDescent="0.2">
      <c r="A11" t="s">
        <v>37</v>
      </c>
      <c r="C11">
        <v>0.183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Geo 144h Hypoxia (10-17-2022)</vt:lpstr>
      <vt:lpstr>Geo 48h and 96h Hypoxia (10-19)</vt:lpstr>
      <vt:lpstr>Mohan Tazemetostat  (10-19)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BioRad</dc:creator>
  <cp:lastModifiedBy>Gepoliano Dos Santos Chaves</cp:lastModifiedBy>
  <dcterms:created xsi:type="dcterms:W3CDTF">2022-10-20T14:50:08Z</dcterms:created>
  <dcterms:modified xsi:type="dcterms:W3CDTF">2022-10-20T16:48:29Z</dcterms:modified>
</cp:coreProperties>
</file>