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1" documentId="8_{984D5053-0A10-4AB4-A457-1C40FEA02BCD}" xr6:coauthVersionLast="47" xr6:coauthVersionMax="47" xr10:uidLastSave="{1E86BB8D-DBE4-4D90-B879-08EE91C3E794}"/>
  <bookViews>
    <workbookView xWindow="8076" yWindow="336" windowWidth="14928" windowHeight="11232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108" i="1"/>
  <c r="H108" i="1"/>
  <c r="G9" i="1"/>
  <c r="H9" i="1"/>
  <c r="G10" i="1"/>
  <c r="H10" i="1"/>
  <c r="G11" i="1"/>
  <c r="H11" i="1"/>
  <c r="G12" i="1"/>
  <c r="H12" i="1"/>
  <c r="G13" i="1"/>
  <c r="H13" i="1"/>
  <c r="G98" i="1"/>
  <c r="H98" i="1"/>
  <c r="G15" i="1"/>
  <c r="H15" i="1"/>
  <c r="G26" i="1"/>
  <c r="H2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111" i="1"/>
  <c r="H111" i="1"/>
  <c r="G25" i="1"/>
  <c r="H25" i="1"/>
  <c r="G133" i="1"/>
  <c r="H133" i="1"/>
  <c r="G112" i="1"/>
  <c r="H112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71" i="1"/>
  <c r="H71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65" i="1"/>
  <c r="H65" i="1"/>
  <c r="G47" i="1"/>
  <c r="H47" i="1"/>
  <c r="G46" i="1"/>
  <c r="H46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27" i="1"/>
  <c r="H27" i="1"/>
  <c r="G60" i="1"/>
  <c r="H60" i="1"/>
  <c r="G61" i="1"/>
  <c r="H61" i="1"/>
  <c r="G62" i="1"/>
  <c r="H62" i="1"/>
  <c r="G63" i="1"/>
  <c r="H63" i="1"/>
  <c r="G64" i="1"/>
  <c r="H64" i="1"/>
  <c r="G8" i="1"/>
  <c r="H8" i="1"/>
  <c r="G66" i="1"/>
  <c r="H66" i="1"/>
  <c r="G67" i="1"/>
  <c r="H67" i="1"/>
  <c r="G68" i="1"/>
  <c r="H68" i="1"/>
  <c r="G69" i="1"/>
  <c r="H69" i="1"/>
  <c r="G70" i="1"/>
  <c r="H70" i="1"/>
  <c r="G14" i="1"/>
  <c r="H14" i="1"/>
  <c r="G72" i="1"/>
  <c r="H72" i="1"/>
  <c r="G73" i="1"/>
  <c r="H73" i="1"/>
  <c r="G74" i="1"/>
  <c r="H74" i="1"/>
  <c r="G75" i="1"/>
  <c r="H75" i="1"/>
  <c r="G78" i="1"/>
  <c r="H78" i="1"/>
  <c r="G77" i="1"/>
  <c r="H77" i="1"/>
  <c r="G48" i="1"/>
  <c r="H4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36" i="1"/>
  <c r="H36" i="1"/>
  <c r="G88" i="1"/>
  <c r="H88" i="1"/>
  <c r="G89" i="1"/>
  <c r="H89" i="1"/>
  <c r="G90" i="1"/>
  <c r="H90" i="1"/>
  <c r="G91" i="1"/>
  <c r="H91" i="1"/>
  <c r="G144" i="1"/>
  <c r="H144" i="1"/>
  <c r="G93" i="1"/>
  <c r="H93" i="1"/>
  <c r="G94" i="1"/>
  <c r="H94" i="1"/>
  <c r="G95" i="1"/>
  <c r="H95" i="1"/>
  <c r="G16" i="1"/>
  <c r="H16" i="1"/>
  <c r="G97" i="1"/>
  <c r="H97" i="1"/>
  <c r="G132" i="1"/>
  <c r="H132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18" i="1"/>
  <c r="H118" i="1"/>
  <c r="G109" i="1"/>
  <c r="H109" i="1"/>
  <c r="G110" i="1"/>
  <c r="H110" i="1"/>
  <c r="G147" i="1"/>
  <c r="H147" i="1"/>
  <c r="G87" i="1"/>
  <c r="H87" i="1"/>
  <c r="G113" i="1"/>
  <c r="H113" i="1"/>
  <c r="G114" i="1"/>
  <c r="H114" i="1"/>
  <c r="G115" i="1"/>
  <c r="H115" i="1"/>
  <c r="G116" i="1"/>
  <c r="H116" i="1"/>
  <c r="G117" i="1"/>
  <c r="H117" i="1"/>
  <c r="G131" i="1"/>
  <c r="H131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45" i="1"/>
  <c r="H145" i="1"/>
  <c r="G92" i="1"/>
  <c r="H92" i="1"/>
  <c r="G24" i="1"/>
  <c r="H24" i="1"/>
  <c r="G76" i="1"/>
  <c r="H76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59" i="1"/>
  <c r="H59" i="1"/>
  <c r="G96" i="1"/>
  <c r="H96" i="1"/>
  <c r="G130" i="1"/>
  <c r="H130" i="1"/>
  <c r="G161" i="1"/>
  <c r="H161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46" i="1"/>
  <c r="H146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<sst xmlns="http://schemas.openxmlformats.org/spreadsheetml/2006/main" count="877" uniqueCount="54">
  <si>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</si>
  <si>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</si>
  <si>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</si>
  <si>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</si>
  <si>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</si>
  <si>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</si>
  <si>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</si>
  <si>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</si>
  <si>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</si>
  <si>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</si>
  <si>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</si>
  <si>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</si>
  <si>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</si>
  <si>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</si>
  <si>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</si>
  <si>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</si>
  <si>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</si>
  <si>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</si>
  <si>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</si>
  <si>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</si>
  <si>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</si>
  <si>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</si>
  <si>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</si>
  <si>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</si>
  <si>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</si>
  <si>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</si>
  <si>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</si>
  <si>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</si>
  <si>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</si>
  <si>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</si>
  <si>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</si>
  <si>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</si>
  <si>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</si>
  <si>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</si>
  <si>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</si>
  <si>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</si>
  <si>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less than $50, 20% for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</si>
  <si>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</si>
  <si>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</si>
  <si>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</si>
  <si>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</si>
  <si>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</si>
  <si>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</si>
  <si>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</si>
  <si>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</si>
  <si>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</si>
  <si>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Last Name</t>
  </si>
  <si>
    <t xml:space="preserve">Sum of all items </t>
  </si>
  <si>
    <t>Sum of aitems valued more than $50</t>
  </si>
  <si>
    <t>Sum of items valued at $50 or less</t>
  </si>
  <si>
    <t>Row Labels</t>
  </si>
  <si>
    <t>Grand Total</t>
  </si>
  <si>
    <t>Sum of Sale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</si>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</sst>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8" formatCode="[$$-1009]#,##0.00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8" fontId="0" fillId="0" borderId="0" xfId="0" applyNumberFormat="1"/>
    <xf numFmtId="9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44" builtinId="5"/>
  </cellStyles>
  <dxfs count="14"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  <dxf>
      <numFmt numFmtId="168" formatCode="[$$-1009]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[Salesperson.xlsx]Sheet2!PivotTable1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 prstMaterial="metal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etal"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Smith</c:v>
                </c:pt>
                <c:pt idx="2">
                  <c:v>Johnson</c:v>
                </c:pt>
                <c:pt idx="3">
                  <c:v>Hernandez</c:v>
                </c:pt>
              </c:strCache>
            </c:strRef>
          </c:cat>
          <c:val>
            <c:numRef>
              <c:f>Sheet2!$B$4:$B$8</c:f>
              <c:numCache>
                <c:formatCode>[$$-1009]#,##0.00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5-4CF8-9BA9-58E90E77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1</xdr:row>
      <xdr:rowOff>0</xdr:rowOff>
    </xdr:from>
    <xdr:to>
      <xdr:col>10</xdr:col>
      <xdr:colOff>290830</xdr:colOff>
      <xdr:row>12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8F8A4-49CB-453C-80C0-5E849612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82.710866898145" createdVersion="7" refreshedVersion="7" minRefreshableVersion="3" recordCount="171" xr:uid="{B74B3297-E380-4EC1-A3C6-7CE41BCB7780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8">
      <sharedItems containsSemiMixedTypes="0" containsString="0" containsNumber="1" minValue="3" maxValue="344"/>
    </cacheField>
    <cacheField name="Sale Price" numFmtId="168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124"/>
        <n v="7"/>
        <n v="14"/>
        <n v="77"/>
      </sharedItems>
    </cacheField>
    <cacheField name="Profit" numFmtId="168">
      <sharedItems containsSemiMixedTypes="0" containsString="0" containsNumber="1" minValue="2.9999999999999991" maxValue="158"/>
    </cacheField>
    <cacheField name="Commision 10% for less than $50, 20% for more than $50" numFmtId="168">
      <sharedItems containsSemiMixedTypes="0" containsString="0" containsNumber="1" minValue="0.29999999999999993" maxValue="31.6"/>
    </cacheField>
    <cacheField name="First Name 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x v="0"/>
    <x v="0"/>
    <s v="NM"/>
  </r>
  <r>
    <s v="Jan"/>
    <n v="1002"/>
    <n v="2877"/>
    <s v="Net"/>
    <n v="11.4"/>
    <x v="1"/>
    <n v="4.9000000000000004"/>
    <n v="0.49000000000000005"/>
    <x v="1"/>
    <x v="1"/>
    <s v="CA"/>
  </r>
  <r>
    <s v="Jan"/>
    <n v="1003"/>
    <n v="2499"/>
    <s v="8 ft Hose"/>
    <n v="6.2"/>
    <x v="2"/>
    <n v="2.9999999999999991"/>
    <n v="0.29999999999999993"/>
    <x v="2"/>
    <x v="2"/>
    <s v="AZ"/>
  </r>
  <r>
    <s v="Jan"/>
    <n v="1004"/>
    <n v="8722"/>
    <s v="Water Pump"/>
    <n v="344"/>
    <x v="3"/>
    <n v="158"/>
    <n v="31.6"/>
    <x v="0"/>
    <x v="0"/>
    <s v="AZ"/>
  </r>
  <r>
    <s v="Jan"/>
    <n v="1005"/>
    <n v="1109"/>
    <s v="Chlorine Test Kit"/>
    <n v="3"/>
    <x v="4"/>
    <n v="5"/>
    <n v="0.5"/>
    <x v="2"/>
    <x v="2"/>
    <s v="AZ"/>
  </r>
  <r>
    <s v="Jan"/>
    <n v="1006"/>
    <n v="9822"/>
    <s v="Pool Cover"/>
    <n v="58.3"/>
    <x v="0"/>
    <n v="40.100000000000009"/>
    <n v="8.0200000000000014"/>
    <x v="2"/>
    <x v="2"/>
    <s v="AZ"/>
  </r>
  <r>
    <s v="May"/>
    <n v="1064"/>
    <n v="2499"/>
    <s v="8 ft Hose"/>
    <n v="6.2"/>
    <x v="2"/>
    <n v="2.9999999999999991"/>
    <n v="0.29999999999999993"/>
    <x v="3"/>
    <x v="3"/>
    <s v="AZ"/>
  </r>
  <r>
    <s v="Jan"/>
    <n v="1008"/>
    <n v="2877"/>
    <s v="Net"/>
    <n v="11.4"/>
    <x v="1"/>
    <n v="4.9000000000000004"/>
    <n v="0.49000000000000005"/>
    <x v="2"/>
    <x v="2"/>
    <s v="NM"/>
  </r>
  <r>
    <s v="Jan"/>
    <n v="1009"/>
    <n v="1109"/>
    <s v="Chlorine Test Kit"/>
    <n v="3"/>
    <x v="4"/>
    <n v="5"/>
    <n v="0.5"/>
    <x v="2"/>
    <x v="2"/>
    <s v="AZ"/>
  </r>
  <r>
    <s v="Jan"/>
    <n v="1010"/>
    <n v="2877"/>
    <s v="Net"/>
    <n v="11.4"/>
    <x v="1"/>
    <n v="4.9000000000000004"/>
    <n v="0.49000000000000005"/>
    <x v="1"/>
    <x v="1"/>
    <s v="CO"/>
  </r>
  <r>
    <s v="Jan"/>
    <n v="1011"/>
    <n v="2877"/>
    <s v="Net"/>
    <n v="11.4"/>
    <x v="1"/>
    <n v="4.9000000000000004"/>
    <n v="0.49000000000000005"/>
    <x v="1"/>
    <x v="1"/>
    <s v="AZ"/>
  </r>
  <r>
    <s v="Jan"/>
    <n v="1012"/>
    <n v="4421"/>
    <s v="Skimmer"/>
    <n v="45"/>
    <x v="5"/>
    <n v="42"/>
    <n v="8.4"/>
    <x v="2"/>
    <x v="2"/>
    <s v="NM"/>
  </r>
  <r>
    <s v="May"/>
    <n v="1070"/>
    <n v="2499"/>
    <s v="8 ft Hose"/>
    <n v="6.2"/>
    <x v="2"/>
    <n v="2.9999999999999991"/>
    <n v="0.29999999999999993"/>
    <x v="3"/>
    <x v="3"/>
    <s v="AZ"/>
  </r>
  <r>
    <s v="Jan"/>
    <n v="1014"/>
    <n v="8722"/>
    <s v="Water Pump"/>
    <n v="344"/>
    <x v="3"/>
    <n v="158"/>
    <n v="31.6"/>
    <x v="0"/>
    <x v="0"/>
    <s v="CA"/>
  </r>
  <r>
    <s v="June"/>
    <n v="1095"/>
    <n v="2499"/>
    <s v="8 ft Hose"/>
    <n v="6.2"/>
    <x v="2"/>
    <n v="2.9999999999999991"/>
    <n v="0.29999999999999993"/>
    <x v="3"/>
    <x v="3"/>
    <s v="AZ"/>
  </r>
  <r>
    <s v="Jan"/>
    <n v="1016"/>
    <n v="2499"/>
    <s v="8 ft Hose"/>
    <n v="6.2"/>
    <x v="2"/>
    <n v="2.9999999999999991"/>
    <n v="0.29999999999999993"/>
    <x v="2"/>
    <x v="2"/>
    <s v="CA"/>
  </r>
  <r>
    <s v="Feb"/>
    <n v="1017"/>
    <n v="2242"/>
    <s v="AutoVac"/>
    <n v="60"/>
    <x v="6"/>
    <n v="64"/>
    <n v="12.8"/>
    <x v="1"/>
    <x v="1"/>
    <s v="NM"/>
  </r>
  <r>
    <s v="Feb"/>
    <n v="1018"/>
    <n v="1109"/>
    <s v="Chlorine Test Kit"/>
    <n v="3"/>
    <x v="4"/>
    <n v="5"/>
    <n v="0.5"/>
    <x v="2"/>
    <x v="2"/>
    <s v="CA"/>
  </r>
  <r>
    <s v="Feb"/>
    <n v="1019"/>
    <n v="2499"/>
    <s v="8 ft Hose"/>
    <n v="6.2"/>
    <x v="2"/>
    <n v="2.9999999999999991"/>
    <n v="0.29999999999999993"/>
    <x v="2"/>
    <x v="2"/>
    <s v="CO"/>
  </r>
  <r>
    <s v="Feb"/>
    <n v="1020"/>
    <n v="2499"/>
    <s v="8 ft Hose"/>
    <n v="6.2"/>
    <x v="2"/>
    <n v="2.9999999999999991"/>
    <n v="0.29999999999999993"/>
    <x v="2"/>
    <x v="2"/>
    <s v="NV"/>
  </r>
  <r>
    <s v="Feb"/>
    <n v="1021"/>
    <n v="1109"/>
    <s v="Chlorine Test Kit"/>
    <n v="3"/>
    <x v="4"/>
    <n v="5"/>
    <n v="0.5"/>
    <x v="1"/>
    <x v="1"/>
    <s v="CO"/>
  </r>
  <r>
    <s v="Feb"/>
    <n v="1022"/>
    <n v="2877"/>
    <s v="Net"/>
    <n v="11.4"/>
    <x v="1"/>
    <n v="4.9000000000000004"/>
    <n v="0.49000000000000005"/>
    <x v="2"/>
    <x v="2"/>
    <s v="UT"/>
  </r>
  <r>
    <s v="Aug"/>
    <n v="1131"/>
    <n v="9212"/>
    <s v="1 Gal Muratic Acid"/>
    <n v="4"/>
    <x v="7"/>
    <n v="3"/>
    <n v="0.30000000000000004"/>
    <x v="3"/>
    <x v="3"/>
    <s v="AZ"/>
  </r>
  <r>
    <s v="Feb"/>
    <n v="1024"/>
    <n v="9212"/>
    <s v="1 Gal Muratic Acid"/>
    <n v="4"/>
    <x v="7"/>
    <n v="3"/>
    <n v="0.30000000000000004"/>
    <x v="1"/>
    <x v="1"/>
    <s v="UT"/>
  </r>
  <r>
    <s v="Jan"/>
    <n v="1015"/>
    <n v="2877"/>
    <s v="Net"/>
    <n v="11.4"/>
    <x v="1"/>
    <n v="4.9000000000000004"/>
    <n v="0.49000000000000005"/>
    <x v="3"/>
    <x v="3"/>
    <s v="AZ"/>
  </r>
  <r>
    <s v="April"/>
    <n v="1058"/>
    <n v="6119"/>
    <s v="Algea Killer 8 oz"/>
    <n v="9"/>
    <x v="8"/>
    <n v="5"/>
    <n v="0.5"/>
    <x v="3"/>
    <x v="3"/>
    <s v="AZ"/>
  </r>
  <r>
    <s v="Feb"/>
    <n v="1027"/>
    <n v="6119"/>
    <s v="Algea Killer 8 oz"/>
    <n v="9"/>
    <x v="8"/>
    <n v="5"/>
    <n v="0.5"/>
    <x v="0"/>
    <x v="0"/>
    <s v="NV"/>
  </r>
  <r>
    <s v="Feb"/>
    <n v="1028"/>
    <n v="8722"/>
    <s v="Water Pump"/>
    <n v="344"/>
    <x v="3"/>
    <n v="158"/>
    <n v="31.6"/>
    <x v="0"/>
    <x v="0"/>
    <s v="AZ"/>
  </r>
  <r>
    <s v="Feb"/>
    <n v="1029"/>
    <n v="2499"/>
    <s v="8 ft Hose"/>
    <n v="6.2"/>
    <x v="2"/>
    <n v="2.9999999999999991"/>
    <n v="0.29999999999999993"/>
    <x v="1"/>
    <x v="1"/>
    <s v="AZ"/>
  </r>
  <r>
    <s v="Feb"/>
    <n v="1030"/>
    <n v="4421"/>
    <s v="Skimmer"/>
    <n v="45"/>
    <x v="5"/>
    <n v="42"/>
    <n v="8.4"/>
    <x v="1"/>
    <x v="1"/>
    <s v="NV"/>
  </r>
  <r>
    <s v="Feb"/>
    <n v="1031"/>
    <n v="1109"/>
    <s v="Chlorine Test Kit"/>
    <n v="3"/>
    <x v="4"/>
    <n v="5"/>
    <n v="0.5"/>
    <x v="1"/>
    <x v="1"/>
    <s v="CA"/>
  </r>
  <r>
    <s v="Feb"/>
    <n v="1032"/>
    <n v="2877"/>
    <s v="Net"/>
    <n v="11.4"/>
    <x v="1"/>
    <n v="4.9000000000000004"/>
    <n v="0.49000000000000005"/>
    <x v="0"/>
    <x v="0"/>
    <s v="AZ"/>
  </r>
  <r>
    <s v="Feb"/>
    <n v="1033"/>
    <n v="9822"/>
    <s v="Pool Cover"/>
    <n v="58.3"/>
    <x v="0"/>
    <n v="40.100000000000009"/>
    <n v="8.0200000000000014"/>
    <x v="1"/>
    <x v="1"/>
    <s v="CA"/>
  </r>
  <r>
    <s v="Feb"/>
    <n v="1034"/>
    <n v="2877"/>
    <s v="Net"/>
    <n v="11.4"/>
    <x v="1"/>
    <n v="4.9000000000000004"/>
    <n v="0.49000000000000005"/>
    <x v="1"/>
    <x v="1"/>
    <s v="CO"/>
  </r>
  <r>
    <s v="June"/>
    <n v="1086"/>
    <n v="1109"/>
    <s v="Chlorine Test Kit"/>
    <n v="3"/>
    <x v="4"/>
    <n v="5"/>
    <n v="0.5"/>
    <x v="3"/>
    <x v="3"/>
    <s v="AZ"/>
  </r>
  <r>
    <s v="Mar"/>
    <n v="1036"/>
    <n v="2499"/>
    <s v="8 ft Hose"/>
    <n v="6.2"/>
    <x v="2"/>
    <n v="2.9999999999999991"/>
    <n v="0.29999999999999993"/>
    <x v="1"/>
    <x v="1"/>
    <s v="NV"/>
  </r>
  <r>
    <s v="Mar"/>
    <n v="1037"/>
    <n v="6622"/>
    <s v="5 Gal Chlorine"/>
    <n v="42"/>
    <x v="9"/>
    <n v="35"/>
    <n v="7"/>
    <x v="1"/>
    <x v="1"/>
    <s v="NV"/>
  </r>
  <r>
    <s v="Mar"/>
    <n v="1038"/>
    <n v="2499"/>
    <s v="8 ft Hose"/>
    <n v="6.2"/>
    <x v="2"/>
    <n v="2.9999999999999991"/>
    <n v="0.29999999999999993"/>
    <x v="1"/>
    <x v="1"/>
    <s v="NV"/>
  </r>
  <r>
    <s v="Mar"/>
    <n v="1039"/>
    <n v="2877"/>
    <s v="Net"/>
    <n v="11.4"/>
    <x v="1"/>
    <n v="4.9000000000000004"/>
    <n v="0.49000000000000005"/>
    <x v="1"/>
    <x v="1"/>
    <s v="CA"/>
  </r>
  <r>
    <s v="Mar"/>
    <n v="1040"/>
    <n v="1109"/>
    <s v="Chlorine Test Kit"/>
    <n v="3"/>
    <x v="4"/>
    <n v="5"/>
    <n v="0.5"/>
    <x v="1"/>
    <x v="1"/>
    <s v="AZ"/>
  </r>
  <r>
    <s v="Mar"/>
    <n v="1041"/>
    <n v="2499"/>
    <s v="8 ft Hose"/>
    <n v="6.2"/>
    <x v="2"/>
    <n v="2.9999999999999991"/>
    <n v="0.29999999999999993"/>
    <x v="0"/>
    <x v="0"/>
    <s v="NM"/>
  </r>
  <r>
    <s v="Mar"/>
    <n v="1042"/>
    <n v="8722"/>
    <s v="Water Pump"/>
    <n v="344"/>
    <x v="3"/>
    <n v="158"/>
    <n v="31.6"/>
    <x v="2"/>
    <x v="2"/>
    <s v="NM"/>
  </r>
  <r>
    <s v="Mar"/>
    <n v="1043"/>
    <n v="2242"/>
    <s v="AutoVac"/>
    <n v="60"/>
    <x v="6"/>
    <n v="64"/>
    <n v="12.8"/>
    <x v="2"/>
    <x v="2"/>
    <s v="CA"/>
  </r>
  <r>
    <s v="Mar"/>
    <n v="1044"/>
    <n v="2877"/>
    <s v="Net"/>
    <n v="11.4"/>
    <x v="1"/>
    <n v="4.9000000000000004"/>
    <n v="0.49000000000000005"/>
    <x v="2"/>
    <x v="2"/>
    <s v="CA"/>
  </r>
  <r>
    <s v="Mar"/>
    <n v="1047"/>
    <n v="6622"/>
    <s v="5 Gal Chlorine"/>
    <n v="42"/>
    <x v="9"/>
    <n v="35"/>
    <n v="7"/>
    <x v="3"/>
    <x v="3"/>
    <s v="AZ"/>
  </r>
  <r>
    <s v="Mar"/>
    <n v="1046"/>
    <n v="6119"/>
    <s v="Algea Killer 8 oz"/>
    <n v="9"/>
    <x v="8"/>
    <n v="5"/>
    <n v="0.5"/>
    <x v="1"/>
    <x v="1"/>
    <s v="UT"/>
  </r>
  <r>
    <s v="May"/>
    <n v="1077"/>
    <n v="9822"/>
    <s v="Pool Cover"/>
    <n v="58.3"/>
    <x v="0"/>
    <n v="40.100000000000009"/>
    <n v="8.0200000000000014"/>
    <x v="3"/>
    <x v="3"/>
    <s v="AZ"/>
  </r>
  <r>
    <s v="Mar"/>
    <n v="1048"/>
    <n v="8722"/>
    <s v="Water Pump"/>
    <n v="344"/>
    <x v="3"/>
    <n v="158"/>
    <n v="31.6"/>
    <x v="0"/>
    <x v="0"/>
    <s v="AZ"/>
  </r>
  <r>
    <s v="April"/>
    <n v="1049"/>
    <n v="2499"/>
    <s v="8 ft Hose"/>
    <n v="6.2"/>
    <x v="2"/>
    <n v="2.9999999999999991"/>
    <n v="0.29999999999999993"/>
    <x v="0"/>
    <x v="0"/>
    <s v="CO"/>
  </r>
  <r>
    <s v="April"/>
    <n v="1050"/>
    <n v="2877"/>
    <s v="Net"/>
    <n v="11.4"/>
    <x v="1"/>
    <n v="4.9000000000000004"/>
    <n v="0.49000000000000005"/>
    <x v="0"/>
    <x v="0"/>
    <s v="AZ"/>
  </r>
  <r>
    <s v="April"/>
    <n v="1051"/>
    <n v="6119"/>
    <s v="Algea Killer 8 oz"/>
    <n v="9"/>
    <x v="8"/>
    <n v="5"/>
    <n v="0.5"/>
    <x v="2"/>
    <x v="2"/>
    <s v="UT"/>
  </r>
  <r>
    <s v="April"/>
    <n v="1052"/>
    <n v="6622"/>
    <s v="5 Gal Chlorine"/>
    <n v="42"/>
    <x v="9"/>
    <n v="35"/>
    <n v="7"/>
    <x v="2"/>
    <x v="2"/>
    <s v="AZ"/>
  </r>
  <r>
    <s v="April"/>
    <n v="1053"/>
    <n v="2242"/>
    <s v="AutoVac"/>
    <n v="60"/>
    <x v="6"/>
    <n v="64"/>
    <n v="12.8"/>
    <x v="0"/>
    <x v="0"/>
    <s v="CA"/>
  </r>
  <r>
    <s v="April"/>
    <n v="1054"/>
    <n v="4421"/>
    <s v="Skimmer"/>
    <n v="45"/>
    <x v="5"/>
    <n v="42"/>
    <n v="8.4"/>
    <x v="2"/>
    <x v="2"/>
    <s v="NV"/>
  </r>
  <r>
    <s v="April"/>
    <n v="1055"/>
    <n v="6119"/>
    <s v="Algea Killer 8 oz"/>
    <n v="9"/>
    <x v="8"/>
    <n v="5"/>
    <n v="0.5"/>
    <x v="1"/>
    <x v="1"/>
    <s v="NV"/>
  </r>
  <r>
    <s v="April"/>
    <n v="1056"/>
    <n v="1109"/>
    <s v="Chlorine Test Kit"/>
    <n v="3"/>
    <x v="4"/>
    <n v="5"/>
    <n v="0.5"/>
    <x v="2"/>
    <x v="2"/>
    <s v="CA"/>
  </r>
  <r>
    <s v="April"/>
    <n v="1057"/>
    <n v="2499"/>
    <s v="8 ft Hose"/>
    <n v="6.2"/>
    <x v="2"/>
    <n v="2.9999999999999991"/>
    <n v="0.29999999999999993"/>
    <x v="1"/>
    <x v="1"/>
    <s v="CA"/>
  </r>
  <r>
    <s v="Sept"/>
    <n v="1143"/>
    <n v="9822"/>
    <s v="Pool Cover"/>
    <n v="58.3"/>
    <x v="0"/>
    <n v="40.100000000000009"/>
    <n v="8.0200000000000014"/>
    <x v="3"/>
    <x v="3"/>
    <s v="AZ"/>
  </r>
  <r>
    <s v="April"/>
    <n v="1059"/>
    <n v="2242"/>
    <s v="AutoVac"/>
    <n v="60"/>
    <x v="6"/>
    <n v="64"/>
    <n v="12.8"/>
    <x v="2"/>
    <x v="2"/>
    <s v="AZ"/>
  </r>
  <r>
    <s v="April"/>
    <n v="1060"/>
    <n v="6119"/>
    <s v="Algea Killer 8 oz"/>
    <n v="9"/>
    <x v="8"/>
    <n v="5"/>
    <n v="0.5"/>
    <x v="2"/>
    <x v="2"/>
    <s v="NV"/>
  </r>
  <r>
    <s v="May"/>
    <n v="1061"/>
    <n v="1109"/>
    <s v="Chlorine Test Kit"/>
    <n v="3"/>
    <x v="4"/>
    <n v="5"/>
    <n v="0.5"/>
    <x v="2"/>
    <x v="2"/>
    <s v="NV"/>
  </r>
  <r>
    <s v="May"/>
    <n v="1062"/>
    <n v="2499"/>
    <s v="8 ft Hose"/>
    <n v="6.2"/>
    <x v="2"/>
    <n v="2.9999999999999991"/>
    <n v="0.29999999999999993"/>
    <x v="0"/>
    <x v="0"/>
    <s v="AZ"/>
  </r>
  <r>
    <s v="May"/>
    <n v="1063"/>
    <n v="1109"/>
    <s v="Chlorine Test Kit"/>
    <n v="3"/>
    <x v="4"/>
    <n v="5"/>
    <n v="0.5"/>
    <x v="2"/>
    <x v="2"/>
    <s v="CA"/>
  </r>
  <r>
    <s v="Mar"/>
    <n v="1045"/>
    <n v="8722"/>
    <s v="Water Pump"/>
    <n v="344"/>
    <x v="3"/>
    <n v="158"/>
    <n v="31.6"/>
    <x v="3"/>
    <x v="3"/>
    <s v="AZ"/>
  </r>
  <r>
    <s v="May"/>
    <n v="1065"/>
    <n v="2499"/>
    <s v="8 ft Hose"/>
    <n v="6.2"/>
    <x v="2"/>
    <n v="2.9999999999999991"/>
    <n v="0.29999999999999993"/>
    <x v="2"/>
    <x v="2"/>
    <s v="NM"/>
  </r>
  <r>
    <s v="May"/>
    <n v="1066"/>
    <n v="2877"/>
    <s v="Net"/>
    <n v="11.4"/>
    <x v="1"/>
    <n v="4.9000000000000004"/>
    <n v="0.49000000000000005"/>
    <x v="2"/>
    <x v="2"/>
    <s v="NV"/>
  </r>
  <r>
    <s v="May"/>
    <n v="1067"/>
    <n v="2877"/>
    <s v="Net"/>
    <n v="11.4"/>
    <x v="1"/>
    <n v="4.9000000000000004"/>
    <n v="0.49000000000000005"/>
    <x v="2"/>
    <x v="2"/>
    <s v="UT"/>
  </r>
  <r>
    <s v="May"/>
    <n v="1068"/>
    <n v="6119"/>
    <s v="Algea Killer 8 oz"/>
    <n v="9"/>
    <x v="8"/>
    <n v="5"/>
    <n v="0.5"/>
    <x v="1"/>
    <x v="1"/>
    <s v="CA"/>
  </r>
  <r>
    <s v="May"/>
    <n v="1069"/>
    <n v="1109"/>
    <s v="Chlorine Test Kit"/>
    <n v="3"/>
    <x v="4"/>
    <n v="5"/>
    <n v="0.5"/>
    <x v="2"/>
    <x v="2"/>
    <s v="AZ"/>
  </r>
  <r>
    <s v="Mar"/>
    <n v="1035"/>
    <n v="2499"/>
    <s v="8 ft Hose"/>
    <n v="6.2"/>
    <x v="2"/>
    <n v="2.9999999999999991"/>
    <n v="0.29999999999999993"/>
    <x v="3"/>
    <x v="3"/>
    <s v="CA"/>
  </r>
  <r>
    <s v="May"/>
    <n v="1071"/>
    <n v="1109"/>
    <s v="Chlorine Test Kit"/>
    <n v="3"/>
    <x v="4"/>
    <n v="5"/>
    <n v="0.5"/>
    <x v="0"/>
    <x v="0"/>
    <s v="AZ"/>
  </r>
  <r>
    <s v="May"/>
    <n v="1072"/>
    <n v="1109"/>
    <s v="Chlorine Test Kit"/>
    <n v="3"/>
    <x v="4"/>
    <n v="5"/>
    <n v="0.5"/>
    <x v="2"/>
    <x v="2"/>
    <s v="NV"/>
  </r>
  <r>
    <s v="May"/>
    <n v="1073"/>
    <n v="6622"/>
    <s v="5 Gal Chlorine"/>
    <n v="42"/>
    <x v="9"/>
    <n v="35"/>
    <n v="7"/>
    <x v="2"/>
    <x v="2"/>
    <s v="CA"/>
  </r>
  <r>
    <s v="May"/>
    <n v="1074"/>
    <n v="2877"/>
    <s v="Net"/>
    <n v="11.4"/>
    <x v="1"/>
    <n v="4.9000000000000004"/>
    <n v="0.49000000000000005"/>
    <x v="2"/>
    <x v="2"/>
    <s v="AZ"/>
  </r>
  <r>
    <s v="Aug"/>
    <n v="1132"/>
    <n v="9212"/>
    <s v="1 Gal Muratic Acid"/>
    <n v="4"/>
    <x v="7"/>
    <n v="3"/>
    <n v="0.30000000000000004"/>
    <x v="3"/>
    <x v="3"/>
    <s v="CA"/>
  </r>
  <r>
    <s v="May"/>
    <n v="1076"/>
    <n v="1109"/>
    <s v="Chlorine Test Kit"/>
    <n v="3"/>
    <x v="4"/>
    <n v="5"/>
    <n v="0.5"/>
    <x v="1"/>
    <x v="1"/>
    <s v="AZ"/>
  </r>
  <r>
    <s v="May"/>
    <n v="1075"/>
    <n v="1109"/>
    <s v="Chlorine Test Kit"/>
    <n v="3"/>
    <x v="4"/>
    <n v="5"/>
    <n v="0.5"/>
    <x v="3"/>
    <x v="3"/>
    <s v="CA"/>
  </r>
  <r>
    <s v="May"/>
    <n v="1078"/>
    <n v="2877"/>
    <s v="Net"/>
    <n v="11.4"/>
    <x v="1"/>
    <n v="4.9000000000000004"/>
    <n v="0.49000000000000005"/>
    <x v="1"/>
    <x v="1"/>
    <s v="NV"/>
  </r>
  <r>
    <s v="June"/>
    <n v="1079"/>
    <n v="2877"/>
    <s v="Net"/>
    <n v="11.4"/>
    <x v="1"/>
    <n v="4.9000000000000004"/>
    <n v="0.49000000000000005"/>
    <x v="1"/>
    <x v="1"/>
    <s v="NM"/>
  </r>
  <r>
    <s v="June"/>
    <n v="1080"/>
    <n v="4421"/>
    <s v="Skimmer"/>
    <n v="45"/>
    <x v="5"/>
    <n v="42"/>
    <n v="8.4"/>
    <x v="2"/>
    <x v="2"/>
    <s v="CA"/>
  </r>
  <r>
    <s v="June"/>
    <n v="1081"/>
    <n v="6119"/>
    <s v="Algea Killer 8 oz"/>
    <n v="9"/>
    <x v="8"/>
    <n v="5"/>
    <n v="0.5"/>
    <x v="2"/>
    <x v="2"/>
    <s v="UT"/>
  </r>
  <r>
    <s v="June"/>
    <n v="1082"/>
    <n v="1109"/>
    <s v="Chlorine Test Kit"/>
    <n v="3"/>
    <x v="4"/>
    <n v="5"/>
    <n v="0.5"/>
    <x v="0"/>
    <x v="0"/>
    <s v="CA"/>
  </r>
  <r>
    <s v="June"/>
    <n v="1083"/>
    <n v="1109"/>
    <s v="Chlorine Test Kit"/>
    <n v="3"/>
    <x v="4"/>
    <n v="5"/>
    <n v="0.5"/>
    <x v="0"/>
    <x v="0"/>
    <s v="NV"/>
  </r>
  <r>
    <s v="June"/>
    <n v="1084"/>
    <n v="6119"/>
    <s v="Algea Killer 8 oz"/>
    <n v="9"/>
    <x v="8"/>
    <n v="5"/>
    <n v="0.5"/>
    <x v="0"/>
    <x v="0"/>
    <s v="AZ"/>
  </r>
  <r>
    <s v="June"/>
    <n v="1085"/>
    <n v="9822"/>
    <s v="Pool Cover"/>
    <n v="58.3"/>
    <x v="0"/>
    <n v="40.100000000000009"/>
    <n v="8.0200000000000014"/>
    <x v="2"/>
    <x v="2"/>
    <s v="NV"/>
  </r>
  <r>
    <s v="July"/>
    <n v="1111"/>
    <n v="6622"/>
    <s v="5 Gal Chlorine"/>
    <n v="42"/>
    <x v="9"/>
    <n v="35"/>
    <n v="7"/>
    <x v="3"/>
    <x v="3"/>
    <s v="CA"/>
  </r>
  <r>
    <s v="June"/>
    <n v="1087"/>
    <n v="2499"/>
    <s v="8 ft Hose"/>
    <n v="6.2"/>
    <x v="2"/>
    <n v="2.9999999999999991"/>
    <n v="0.29999999999999993"/>
    <x v="0"/>
    <x v="0"/>
    <s v="CA"/>
  </r>
  <r>
    <s v="June"/>
    <n v="1088"/>
    <n v="2499"/>
    <s v="8 ft Hose"/>
    <n v="6.2"/>
    <x v="2"/>
    <n v="2.9999999999999991"/>
    <n v="0.29999999999999993"/>
    <x v="0"/>
    <x v="0"/>
    <s v="NM"/>
  </r>
  <r>
    <s v="June"/>
    <n v="1089"/>
    <n v="6119"/>
    <s v="Algea Killer 8 oz"/>
    <n v="9"/>
    <x v="8"/>
    <n v="5"/>
    <n v="0.5"/>
    <x v="2"/>
    <x v="2"/>
    <s v="NV"/>
  </r>
  <r>
    <s v="June"/>
    <n v="1090"/>
    <n v="2877"/>
    <s v="Net"/>
    <n v="11.4"/>
    <x v="1"/>
    <n v="4.9000000000000004"/>
    <n v="0.49000000000000005"/>
    <x v="0"/>
    <x v="0"/>
    <s v="CA"/>
  </r>
  <r>
    <s v="Aug"/>
    <n v="1130"/>
    <n v="4421"/>
    <s v="Skimmer"/>
    <n v="45"/>
    <x v="5"/>
    <n v="42"/>
    <n v="8.4"/>
    <x v="3"/>
    <x v="3"/>
    <s v="CA"/>
  </r>
  <r>
    <s v="June"/>
    <n v="1092"/>
    <n v="2877"/>
    <s v="Net"/>
    <n v="11.4"/>
    <x v="1"/>
    <n v="4.9000000000000004"/>
    <n v="0.49000000000000005"/>
    <x v="2"/>
    <x v="2"/>
    <s v="CA"/>
  </r>
  <r>
    <s v="June"/>
    <n v="1093"/>
    <n v="6119"/>
    <s v="Algea Killer 8 oz"/>
    <n v="9"/>
    <x v="8"/>
    <n v="5"/>
    <n v="0.5"/>
    <x v="1"/>
    <x v="1"/>
    <s v="AZ"/>
  </r>
  <r>
    <s v="June"/>
    <n v="1094"/>
    <n v="6119"/>
    <s v="Algea Killer 8 oz"/>
    <n v="9"/>
    <x v="8"/>
    <n v="5"/>
    <n v="0.5"/>
    <x v="2"/>
    <x v="2"/>
    <s v="CA"/>
  </r>
  <r>
    <s v="Sept"/>
    <n v="1144"/>
    <n v="2242"/>
    <s v="AutoVac"/>
    <n v="60"/>
    <x v="6"/>
    <n v="64"/>
    <n v="12.8"/>
    <x v="3"/>
    <x v="3"/>
    <s v="CA"/>
  </r>
  <r>
    <s v="June"/>
    <n v="1096"/>
    <n v="6119"/>
    <s v="Algea Killer 8 oz"/>
    <n v="9"/>
    <x v="8"/>
    <n v="5"/>
    <n v="0.5"/>
    <x v="2"/>
    <x v="2"/>
    <s v="AZ"/>
  </r>
  <r>
    <s v="Jan"/>
    <n v="1013"/>
    <n v="9212"/>
    <s v="1 Gal Muratic Acid"/>
    <n v="4"/>
    <x v="7"/>
    <n v="3"/>
    <n v="0.30000000000000004"/>
    <x v="3"/>
    <x v="3"/>
    <s v="CO"/>
  </r>
  <r>
    <s v="June"/>
    <n v="1098"/>
    <n v="2877"/>
    <s v="Net"/>
    <n v="11.4"/>
    <x v="1"/>
    <n v="4.9000000000000004"/>
    <n v="0.49000000000000005"/>
    <x v="1"/>
    <x v="1"/>
    <s v="NM"/>
  </r>
  <r>
    <s v="July"/>
    <n v="1099"/>
    <n v="2877"/>
    <s v="Net"/>
    <n v="11.4"/>
    <x v="1"/>
    <n v="4.9000000000000004"/>
    <n v="0.49000000000000005"/>
    <x v="2"/>
    <x v="2"/>
    <s v="CA"/>
  </r>
  <r>
    <s v="July"/>
    <n v="1100"/>
    <n v="6119"/>
    <s v="Algea Killer 8 oz"/>
    <n v="9"/>
    <x v="8"/>
    <n v="5"/>
    <n v="0.5"/>
    <x v="0"/>
    <x v="0"/>
    <s v="UT"/>
  </r>
  <r>
    <s v="July"/>
    <n v="1101"/>
    <n v="2499"/>
    <s v="8 ft Hose"/>
    <n v="6.2"/>
    <x v="2"/>
    <n v="2.9999999999999991"/>
    <n v="0.29999999999999993"/>
    <x v="2"/>
    <x v="2"/>
    <s v="CA"/>
  </r>
  <r>
    <s v="July"/>
    <n v="1102"/>
    <n v="2242"/>
    <s v="AutoVac"/>
    <n v="60"/>
    <x v="6"/>
    <n v="64"/>
    <n v="12.8"/>
    <x v="1"/>
    <x v="1"/>
    <s v="NV"/>
  </r>
  <r>
    <s v="July"/>
    <n v="1103"/>
    <n v="2877"/>
    <s v="Net"/>
    <n v="11.4"/>
    <x v="1"/>
    <n v="4.9000000000000004"/>
    <n v="0.49000000000000005"/>
    <x v="1"/>
    <x v="1"/>
    <s v="AZ"/>
  </r>
  <r>
    <s v="July"/>
    <n v="1104"/>
    <n v="2877"/>
    <s v="Net"/>
    <n v="11.4"/>
    <x v="1"/>
    <n v="4.9000000000000004"/>
    <n v="0.49000000000000005"/>
    <x v="2"/>
    <x v="2"/>
    <s v="NV"/>
  </r>
  <r>
    <s v="July"/>
    <n v="1105"/>
    <n v="2499"/>
    <s v="8 ft Hose"/>
    <n v="6.2"/>
    <x v="2"/>
    <n v="2.9999999999999991"/>
    <n v="0.29999999999999993"/>
    <x v="1"/>
    <x v="1"/>
    <s v="AZ"/>
  </r>
  <r>
    <s v="July"/>
    <n v="1106"/>
    <n v="9822"/>
    <s v="Pool Cover"/>
    <n v="58.3"/>
    <x v="0"/>
    <n v="40.100000000000009"/>
    <n v="8.0200000000000014"/>
    <x v="1"/>
    <x v="1"/>
    <s v="CA"/>
  </r>
  <r>
    <s v="Jan"/>
    <n v="1007"/>
    <n v="1109"/>
    <s v="Chlorine Test Kit"/>
    <n v="3"/>
    <x v="4"/>
    <n v="5"/>
    <n v="0.5"/>
    <x v="3"/>
    <x v="3"/>
    <s v="NM"/>
  </r>
  <r>
    <s v="July"/>
    <n v="1108"/>
    <n v="9822"/>
    <s v="Pool Cover"/>
    <n v="58.3"/>
    <x v="0"/>
    <n v="40.100000000000009"/>
    <n v="8.0200000000000014"/>
    <x v="2"/>
    <x v="2"/>
    <s v="NV"/>
  </r>
  <r>
    <s v="July"/>
    <n v="1109"/>
    <n v="8722"/>
    <s v="Water Pump"/>
    <n v="344"/>
    <x v="3"/>
    <n v="158"/>
    <n v="31.6"/>
    <x v="1"/>
    <x v="1"/>
    <s v="CA"/>
  </r>
  <r>
    <s v="Feb"/>
    <n v="1023"/>
    <n v="1109"/>
    <s v="Chlorine Test Kit"/>
    <n v="3"/>
    <x v="4"/>
    <n v="5"/>
    <n v="0.5"/>
    <x v="3"/>
    <x v="3"/>
    <s v="NM"/>
  </r>
  <r>
    <s v="Feb"/>
    <n v="1026"/>
    <n v="6119"/>
    <s v="Algea Killer 8 oz"/>
    <n v="9"/>
    <x v="8"/>
    <n v="5"/>
    <n v="0.5"/>
    <x v="3"/>
    <x v="3"/>
    <s v="NM"/>
  </r>
  <r>
    <s v="July"/>
    <n v="1112"/>
    <n v="6622"/>
    <s v="5 Gal Chlorine"/>
    <n v="42"/>
    <x v="9"/>
    <n v="35"/>
    <n v="7"/>
    <x v="2"/>
    <x v="2"/>
    <s v="AZ"/>
  </r>
  <r>
    <s v="July"/>
    <n v="1113"/>
    <n v="9822"/>
    <s v="Pool Cover"/>
    <n v="58.3"/>
    <x v="0"/>
    <n v="40.100000000000009"/>
    <n v="8.0200000000000014"/>
    <x v="0"/>
    <x v="0"/>
    <s v="CA"/>
  </r>
  <r>
    <s v="July"/>
    <n v="1114"/>
    <n v="2242"/>
    <s v="AutoVac"/>
    <n v="60"/>
    <x v="6"/>
    <n v="64"/>
    <n v="12.8"/>
    <x v="1"/>
    <x v="1"/>
    <s v="AZ"/>
  </r>
  <r>
    <s v="July"/>
    <n v="1115"/>
    <n v="8722"/>
    <s v="Water Pump"/>
    <n v="344"/>
    <x v="3"/>
    <n v="158"/>
    <n v="31.6"/>
    <x v="0"/>
    <x v="0"/>
    <s v="AZ"/>
  </r>
  <r>
    <s v="July"/>
    <n v="1116"/>
    <n v="6622"/>
    <s v="5 Gal Chlorine"/>
    <n v="42"/>
    <x v="9"/>
    <n v="35"/>
    <n v="7"/>
    <x v="2"/>
    <x v="2"/>
    <s v="NV"/>
  </r>
  <r>
    <s v="July"/>
    <n v="1107"/>
    <n v="1109"/>
    <s v="Chlorine Test Kit"/>
    <n v="3"/>
    <x v="4"/>
    <n v="5"/>
    <n v="0.5"/>
    <x v="3"/>
    <x v="3"/>
    <s v="NM"/>
  </r>
  <r>
    <s v="July"/>
    <n v="1118"/>
    <n v="9822"/>
    <s v="Pool Cover"/>
    <n v="58.3"/>
    <x v="0"/>
    <n v="40.100000000000009"/>
    <n v="8.0200000000000014"/>
    <x v="1"/>
    <x v="1"/>
    <s v="CA"/>
  </r>
  <r>
    <s v="July"/>
    <n v="1119"/>
    <n v="2242"/>
    <s v="AutoVac"/>
    <n v="60"/>
    <x v="6"/>
    <n v="64"/>
    <n v="12.8"/>
    <x v="0"/>
    <x v="0"/>
    <s v="UT"/>
  </r>
  <r>
    <s v="July"/>
    <n v="1120"/>
    <n v="2242"/>
    <s v="AutoVac"/>
    <n v="60"/>
    <x v="6"/>
    <n v="64"/>
    <n v="12.8"/>
    <x v="2"/>
    <x v="2"/>
    <s v="CA"/>
  </r>
  <r>
    <s v="July"/>
    <n v="1121"/>
    <n v="4421"/>
    <s v="Skimmer"/>
    <n v="45"/>
    <x v="5"/>
    <n v="42"/>
    <n v="8.4"/>
    <x v="2"/>
    <x v="2"/>
    <s v="NV"/>
  </r>
  <r>
    <s v="July"/>
    <n v="1122"/>
    <n v="8722"/>
    <s v="Water Pump"/>
    <n v="344"/>
    <x v="3"/>
    <n v="158"/>
    <n v="31.6"/>
    <x v="2"/>
    <x v="2"/>
    <s v="AZ"/>
  </r>
  <r>
    <s v="July"/>
    <n v="1123"/>
    <n v="9822"/>
    <s v="Pool Cover"/>
    <n v="58.3"/>
    <x v="0"/>
    <n v="40.100000000000009"/>
    <n v="8.0200000000000014"/>
    <x v="2"/>
    <x v="2"/>
    <s v="NV"/>
  </r>
  <r>
    <s v="July"/>
    <n v="1124"/>
    <n v="4421"/>
    <s v="Skimmer"/>
    <n v="45"/>
    <x v="5"/>
    <n v="42"/>
    <n v="8.4"/>
    <x v="2"/>
    <x v="2"/>
    <s v="AZ"/>
  </r>
  <r>
    <s v="Aug"/>
    <n v="1125"/>
    <n v="2242"/>
    <s v="AutoVac"/>
    <n v="60"/>
    <x v="6"/>
    <n v="64"/>
    <n v="12.8"/>
    <x v="2"/>
    <x v="2"/>
    <s v="CA"/>
  </r>
  <r>
    <s v="Aug"/>
    <n v="1126"/>
    <n v="9212"/>
    <s v="1 Gal Muratic Acid"/>
    <n v="4"/>
    <x v="7"/>
    <n v="3"/>
    <n v="0.30000000000000004"/>
    <x v="2"/>
    <x v="2"/>
    <s v="NM"/>
  </r>
  <r>
    <s v="Aug"/>
    <n v="1127"/>
    <n v="8722"/>
    <s v="Water Pump"/>
    <n v="344"/>
    <x v="3"/>
    <n v="158"/>
    <n v="31.6"/>
    <x v="0"/>
    <x v="0"/>
    <s v="NV"/>
  </r>
  <r>
    <s v="Aug"/>
    <n v="1128"/>
    <n v="6622"/>
    <s v="5 Gal Chlorine"/>
    <n v="42"/>
    <x v="9"/>
    <n v="35"/>
    <n v="7"/>
    <x v="1"/>
    <x v="1"/>
    <s v="CA"/>
  </r>
  <r>
    <s v="Sept"/>
    <n v="1145"/>
    <n v="4421"/>
    <s v="Skimmer"/>
    <n v="45"/>
    <x v="5"/>
    <n v="42"/>
    <n v="8.4"/>
    <x v="3"/>
    <x v="3"/>
    <s v="NM"/>
  </r>
  <r>
    <s v="July"/>
    <n v="1117"/>
    <n v="8722"/>
    <s v="Water Pump"/>
    <n v="344"/>
    <x v="3"/>
    <n v="158"/>
    <n v="31.6"/>
    <x v="3"/>
    <x v="3"/>
    <s v="NM"/>
  </r>
  <r>
    <s v="June"/>
    <n v="1097"/>
    <n v="9212"/>
    <s v="1 Gal Muratic Acid"/>
    <n v="4"/>
    <x v="7"/>
    <n v="3"/>
    <n v="0.30000000000000004"/>
    <x v="3"/>
    <x v="3"/>
    <s v="NV"/>
  </r>
  <r>
    <s v="Feb"/>
    <n v="1025"/>
    <n v="2877"/>
    <s v="Net"/>
    <n v="11.4"/>
    <x v="1"/>
    <n v="4.9000000000000004"/>
    <n v="0.49000000000000005"/>
    <x v="3"/>
    <x v="3"/>
    <s v="NV"/>
  </r>
  <r>
    <s v="Aug"/>
    <n v="1133"/>
    <n v="9822"/>
    <s v="Pool Cover"/>
    <n v="58.3"/>
    <x v="0"/>
    <n v="40.100000000000009"/>
    <n v="8.0200000000000014"/>
    <x v="0"/>
    <x v="0"/>
    <s v="AZ"/>
  </r>
  <r>
    <s v="Aug"/>
    <n v="1134"/>
    <n v="9822"/>
    <s v="Pool Cover"/>
    <n v="58.3"/>
    <x v="0"/>
    <n v="40.100000000000009"/>
    <n v="8.0200000000000014"/>
    <x v="2"/>
    <x v="2"/>
    <s v="AZ"/>
  </r>
  <r>
    <s v="Aug"/>
    <n v="1135"/>
    <n v="8722"/>
    <s v="Water Pump"/>
    <n v="344"/>
    <x v="3"/>
    <n v="158"/>
    <n v="31.6"/>
    <x v="0"/>
    <x v="0"/>
    <s v="NV"/>
  </r>
  <r>
    <s v="Aug"/>
    <n v="1136"/>
    <n v="2242"/>
    <s v="AutoVac"/>
    <n v="60"/>
    <x v="6"/>
    <n v="64"/>
    <n v="12.8"/>
    <x v="2"/>
    <x v="2"/>
    <s v="NM"/>
  </r>
  <r>
    <s v="Aug"/>
    <n v="1137"/>
    <n v="9822"/>
    <s v="Pool Cover"/>
    <n v="58.3"/>
    <x v="0"/>
    <n v="40.100000000000009"/>
    <n v="8.0200000000000014"/>
    <x v="1"/>
    <x v="1"/>
    <s v="CA"/>
  </r>
  <r>
    <s v="Aug"/>
    <n v="1138"/>
    <n v="8722"/>
    <s v="Water Pump"/>
    <n v="344"/>
    <x v="3"/>
    <n v="158"/>
    <n v="31.6"/>
    <x v="0"/>
    <x v="0"/>
    <s v="UT"/>
  </r>
  <r>
    <s v="Aug"/>
    <n v="1139"/>
    <n v="4421"/>
    <s v="Skimmer"/>
    <n v="45"/>
    <x v="5"/>
    <n v="42"/>
    <n v="8.4"/>
    <x v="2"/>
    <x v="2"/>
    <s v="CA"/>
  </r>
  <r>
    <s v="Aug"/>
    <n v="1140"/>
    <n v="4421"/>
    <s v="Skimmer"/>
    <n v="45"/>
    <x v="5"/>
    <n v="42"/>
    <n v="8.4"/>
    <x v="1"/>
    <x v="1"/>
    <s v="NV"/>
  </r>
  <r>
    <s v="Aug"/>
    <n v="1141"/>
    <n v="9212"/>
    <s v="1 Gal Muratic Acid"/>
    <n v="4"/>
    <x v="7"/>
    <n v="3"/>
    <n v="0.30000000000000004"/>
    <x v="1"/>
    <x v="1"/>
    <s v="AZ"/>
  </r>
  <r>
    <s v="Sept"/>
    <n v="1142"/>
    <n v="2242"/>
    <s v="AutoVac"/>
    <n v="60"/>
    <x v="6"/>
    <n v="64"/>
    <n v="12.8"/>
    <x v="1"/>
    <x v="1"/>
    <s v="NV"/>
  </r>
  <r>
    <s v="June"/>
    <n v="1091"/>
    <n v="2877"/>
    <s v="Net"/>
    <n v="11.4"/>
    <x v="1"/>
    <n v="4.9000000000000004"/>
    <n v="0.49000000000000005"/>
    <x v="3"/>
    <x v="3"/>
    <s v="NV"/>
  </r>
  <r>
    <s v="Aug"/>
    <n v="1129"/>
    <n v="9822"/>
    <s v="Pool Cover"/>
    <n v="58.3"/>
    <x v="0"/>
    <n v="40.100000000000009"/>
    <n v="8.0200000000000014"/>
    <x v="3"/>
    <x v="3"/>
    <s v="NV"/>
  </r>
  <r>
    <s v="Nov"/>
    <n v="1160"/>
    <n v="9822"/>
    <s v="Pool Cover"/>
    <n v="58.3"/>
    <x v="0"/>
    <n v="40.100000000000009"/>
    <n v="8.0200000000000014"/>
    <x v="3"/>
    <x v="3"/>
    <s v="NV"/>
  </r>
  <r>
    <s v="July"/>
    <n v="1110"/>
    <n v="8722"/>
    <s v="Water Pump"/>
    <n v="344"/>
    <x v="3"/>
    <n v="158"/>
    <n v="31.6"/>
    <x v="3"/>
    <x v="3"/>
    <s v="NV"/>
  </r>
  <r>
    <s v="Sept"/>
    <n v="1147"/>
    <n v="9822"/>
    <s v="Pool Cover"/>
    <n v="58.3"/>
    <x v="0"/>
    <n v="40.100000000000009"/>
    <n v="8.0200000000000014"/>
    <x v="0"/>
    <x v="0"/>
    <s v="CA"/>
  </r>
  <r>
    <s v="Sept"/>
    <n v="1148"/>
    <n v="9212"/>
    <s v="1 Gal Muratic Acid"/>
    <n v="4"/>
    <x v="7"/>
    <n v="3"/>
    <n v="0.30000000000000004"/>
    <x v="2"/>
    <x v="2"/>
    <s v="AZ"/>
  </r>
  <r>
    <s v="Sept"/>
    <n v="1149"/>
    <n v="8722"/>
    <s v="Water Pump"/>
    <n v="344"/>
    <x v="3"/>
    <n v="158"/>
    <n v="31.6"/>
    <x v="0"/>
    <x v="0"/>
    <s v="AZ"/>
  </r>
  <r>
    <s v="Oct"/>
    <n v="1150"/>
    <n v="2242"/>
    <s v="AutoVac"/>
    <n v="60"/>
    <x v="6"/>
    <n v="64"/>
    <n v="12.8"/>
    <x v="2"/>
    <x v="2"/>
    <s v="UT"/>
  </r>
  <r>
    <s v="Oct"/>
    <n v="1151"/>
    <n v="2242"/>
    <s v="AutoVac"/>
    <n v="60"/>
    <x v="6"/>
    <n v="64"/>
    <n v="12.8"/>
    <x v="1"/>
    <x v="1"/>
    <s v="CA"/>
  </r>
  <r>
    <s v="Oct"/>
    <n v="1152"/>
    <n v="4421"/>
    <s v="Skimmer"/>
    <n v="45"/>
    <x v="5"/>
    <n v="42"/>
    <n v="8.4"/>
    <x v="0"/>
    <x v="0"/>
    <s v="NV"/>
  </r>
  <r>
    <s v="Oct"/>
    <n v="1153"/>
    <n v="8722"/>
    <s v="Water Pump"/>
    <n v="344"/>
    <x v="3"/>
    <n v="158"/>
    <n v="31.6"/>
    <x v="2"/>
    <x v="2"/>
    <s v="AZ"/>
  </r>
  <r>
    <s v="Oct"/>
    <n v="1154"/>
    <n v="9822"/>
    <s v="Pool Cover"/>
    <n v="58.3"/>
    <x v="0"/>
    <n v="40.100000000000009"/>
    <n v="8.0200000000000014"/>
    <x v="1"/>
    <x v="1"/>
    <s v="NV"/>
  </r>
  <r>
    <s v="Oct"/>
    <n v="1155"/>
    <n v="4421"/>
    <s v="Skimmer"/>
    <n v="45"/>
    <x v="5"/>
    <n v="42"/>
    <n v="8.4"/>
    <x v="2"/>
    <x v="2"/>
    <s v="AZ"/>
  </r>
  <r>
    <s v="Oct"/>
    <n v="1156"/>
    <n v="2242"/>
    <s v="AutoVac"/>
    <n v="60"/>
    <x v="6"/>
    <n v="64"/>
    <n v="12.8"/>
    <x v="2"/>
    <x v="2"/>
    <s v="CA"/>
  </r>
  <r>
    <s v="Oct"/>
    <n v="1157"/>
    <n v="9212"/>
    <s v="1 Gal Muratic Acid"/>
    <n v="4"/>
    <x v="7"/>
    <n v="3"/>
    <n v="0.30000000000000004"/>
    <x v="2"/>
    <x v="2"/>
    <s v="NM"/>
  </r>
  <r>
    <s v="Nov"/>
    <n v="1158"/>
    <n v="8722"/>
    <s v="Water Pump"/>
    <n v="344"/>
    <x v="3"/>
    <n v="158"/>
    <n v="31.6"/>
    <x v="0"/>
    <x v="0"/>
    <s v="NV"/>
  </r>
  <r>
    <s v="Nov"/>
    <n v="1159"/>
    <n v="6622"/>
    <s v="5 Gal Chlorine"/>
    <n v="42"/>
    <x v="9"/>
    <n v="35"/>
    <n v="7"/>
    <x v="2"/>
    <x v="2"/>
    <s v="CA"/>
  </r>
  <r>
    <s v="Sept"/>
    <n v="1146"/>
    <n v="8722"/>
    <s v="Water Pump"/>
    <n v="344"/>
    <x v="3"/>
    <n v="158"/>
    <n v="31.6"/>
    <x v="3"/>
    <x v="3"/>
    <s v="NV"/>
  </r>
  <r>
    <s v="Nov"/>
    <n v="1161"/>
    <n v="4421"/>
    <s v="Skimmer"/>
    <n v="45"/>
    <x v="5"/>
    <n v="42"/>
    <n v="8.4"/>
    <x v="1"/>
    <x v="1"/>
    <s v="CA"/>
  </r>
  <r>
    <s v="Nov"/>
    <n v="1162"/>
    <n v="9212"/>
    <s v="1 Gal Muratic Acid"/>
    <n v="4"/>
    <x v="7"/>
    <n v="3"/>
    <n v="0.30000000000000004"/>
    <x v="0"/>
    <x v="0"/>
    <s v="AZ"/>
  </r>
  <r>
    <s v="Nov"/>
    <n v="1163"/>
    <n v="9212"/>
    <s v="1 Gal Muratic Acid"/>
    <n v="4"/>
    <x v="7"/>
    <n v="3"/>
    <n v="0.30000000000000004"/>
    <x v="2"/>
    <x v="2"/>
    <s v="CA"/>
  </r>
  <r>
    <s v="Nov"/>
    <n v="1164"/>
    <n v="9822"/>
    <s v="Pool Cover"/>
    <n v="58.3"/>
    <x v="0"/>
    <n v="40.100000000000009"/>
    <n v="8.0200000000000014"/>
    <x v="2"/>
    <x v="2"/>
    <s v="AZ"/>
  </r>
  <r>
    <s v="Nov"/>
    <n v="1165"/>
    <n v="9822"/>
    <s v="Pool Cover"/>
    <n v="58.3"/>
    <x v="0"/>
    <n v="40.100000000000009"/>
    <n v="8.0200000000000014"/>
    <x v="2"/>
    <x v="2"/>
    <s v="AZ"/>
  </r>
  <r>
    <s v="Nov"/>
    <n v="1166"/>
    <n v="8722"/>
    <s v="Water Pump"/>
    <n v="344"/>
    <x v="3"/>
    <n v="158"/>
    <n v="31.6"/>
    <x v="2"/>
    <x v="2"/>
    <s v="NV"/>
  </r>
  <r>
    <s v="Dec"/>
    <n v="1167"/>
    <n v="2242"/>
    <s v="AutoVac"/>
    <n v="60"/>
    <x v="6"/>
    <n v="64"/>
    <n v="12.8"/>
    <x v="2"/>
    <x v="2"/>
    <s v="NM"/>
  </r>
  <r>
    <s v="Dec"/>
    <n v="1168"/>
    <n v="9822"/>
    <s v="Pool Cover"/>
    <n v="58.3"/>
    <x v="0"/>
    <n v="40.100000000000009"/>
    <n v="8.0200000000000014"/>
    <x v="2"/>
    <x v="2"/>
    <s v="CA"/>
  </r>
  <r>
    <s v="Dec"/>
    <n v="1169"/>
    <n v="8722"/>
    <s v="Water Pump"/>
    <n v="344"/>
    <x v="3"/>
    <n v="158"/>
    <n v="31.6"/>
    <x v="2"/>
    <x v="2"/>
    <s v="UT"/>
  </r>
  <r>
    <s v="Dec"/>
    <n v="1170"/>
    <n v="4421"/>
    <s v="Skimmer"/>
    <n v="45"/>
    <x v="5"/>
    <n v="42"/>
    <n v="8.4"/>
    <x v="0"/>
    <x v="0"/>
    <s v="CA"/>
  </r>
  <r>
    <s v="Dec"/>
    <n v="1171"/>
    <n v="4421"/>
    <s v="Skimmer"/>
    <n v="45"/>
    <x v="5"/>
    <n v="42"/>
    <n v="8.4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80ADC-5443-4254-8DDB-AC2957E7B86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8" firstHeaderRow="1" firstDataRow="1" firstDataCol="1"/>
  <pivotFields count="11">
    <pivotField showAll="0"/>
    <pivotField numFmtId="165" showAll="0"/>
    <pivotField showAll="0"/>
    <pivotField showAll="0"/>
    <pivotField numFmtId="168" showAll="0"/>
    <pivotField dataField="1" numFmtId="168" showAll="0">
      <items count="11">
        <item x="7"/>
        <item x="4"/>
        <item x="2"/>
        <item x="8"/>
        <item x="1"/>
        <item x="9"/>
        <item x="5"/>
        <item x="0"/>
        <item x="6"/>
        <item x="3"/>
        <item t="default"/>
      </items>
    </pivotField>
    <pivotField numFmtId="168" showAll="0"/>
    <pivotField numFmtId="168" showAll="0"/>
    <pivotField showAll="0">
      <items count="5">
        <item x="0"/>
        <item x="2"/>
        <item x="3"/>
        <item x="1"/>
        <item t="default"/>
      </items>
    </pivotField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Sale Price" fld="5" baseField="0" baseItem="0"/>
  </dataFields>
  <formats count="1">
    <format dxfId="13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793A-08BC-49B2-B3FC-36E5188E0407}">
  <dimension ref="A3:I17"/>
  <sheetViews>
    <sheetView tabSelected="1" workbookViewId="0">
      <selection activeCell="A13" sqref="A13"/>
    </sheetView>
  </sheetViews>
  <sheetFormatPr defaultRowHeight="15.6"/>
  <cols>
    <col min="1" max="1" width="12.19921875" bestFit="1" customWidth="1"/>
    <col min="2" max="2" width="15.19921875" bestFit="1" customWidth="1"/>
    <col min="3" max="9" width="6.3984375" bestFit="1" customWidth="1"/>
    <col min="10" max="11" width="7.3984375" bestFit="1" customWidth="1"/>
    <col min="12" max="12" width="10.8984375" bestFit="1" customWidth="1"/>
  </cols>
  <sheetData>
    <row r="3" spans="1:2">
      <c r="A3" s="7" t="s">
        <v>50</v>
      </c>
      <c r="B3" t="s">
        <v>52</v>
      </c>
    </row>
    <row r="4" spans="1:2">
      <c r="A4" s="8" t="s">
        <v>38</v>
      </c>
      <c r="B4" s="5">
        <v>6003.5</v>
      </c>
    </row>
    <row r="5" spans="1:2">
      <c r="A5" s="8" t="s">
        <v>42</v>
      </c>
      <c r="B5" s="5">
        <v>5661.0999999999985</v>
      </c>
    </row>
    <row r="6" spans="1:2">
      <c r="A6" s="8" t="s">
        <v>44</v>
      </c>
      <c r="B6" s="5">
        <v>3035.3</v>
      </c>
    </row>
    <row r="7" spans="1:2">
      <c r="A7" s="8" t="s">
        <v>40</v>
      </c>
      <c r="B7" s="5">
        <v>2410.7000000000003</v>
      </c>
    </row>
    <row r="8" spans="1:2">
      <c r="A8" s="8" t="s">
        <v>51</v>
      </c>
      <c r="B8" s="5">
        <v>17110.599999999999</v>
      </c>
    </row>
    <row r="17" spans="9:9">
      <c r="I17" t="s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opLeftCell="B164" zoomScale="85" zoomScaleNormal="85" workbookViewId="0">
      <selection activeCell="A2" sqref="A2:K172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2" ht="78">
      <c r="A1" s="4" t="s">
        <v>22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4" t="s">
        <v>45</v>
      </c>
      <c r="J1" s="4" t="s">
        <v>46</v>
      </c>
      <c r="K1" s="4" t="s">
        <v>15</v>
      </c>
      <c r="L1" s="3"/>
    </row>
    <row r="2" spans="1:12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IF(F2&gt;50,0.2*G2,0.1*G2)</f>
        <v>8.0200000000000014</v>
      </c>
      <c r="I2" t="s">
        <v>37</v>
      </c>
      <c r="J2" t="s">
        <v>38</v>
      </c>
      <c r="K2" t="s">
        <v>19</v>
      </c>
    </row>
    <row r="3" spans="1:12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IF(F3&gt;50,0.2*G3,0.1*G3)</f>
        <v>0.49000000000000005</v>
      </c>
      <c r="I3" t="s">
        <v>39</v>
      </c>
      <c r="J3" t="s">
        <v>40</v>
      </c>
      <c r="K3" t="s">
        <v>18</v>
      </c>
    </row>
    <row r="4" spans="1:12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IF(F4&gt;50,0.2*G4,0.1*G4)</f>
        <v>0.29999999999999993</v>
      </c>
      <c r="I4" t="s">
        <v>41</v>
      </c>
      <c r="J4" t="s">
        <v>42</v>
      </c>
      <c r="K4" t="s">
        <v>16</v>
      </c>
    </row>
    <row r="5" spans="1:12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IF(F5&gt;50,0.2*G5,0.1*G5)</f>
        <v>31.6</v>
      </c>
      <c r="I5" t="s">
        <v>37</v>
      </c>
      <c r="J5" t="s">
        <v>38</v>
      </c>
      <c r="K5" t="s">
        <v>16</v>
      </c>
    </row>
    <row r="6" spans="1:12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IF(F6&gt;50,0.2*G6,0.1*G6)</f>
        <v>0.5</v>
      </c>
      <c r="I6" t="s">
        <v>41</v>
      </c>
      <c r="J6" t="s">
        <v>42</v>
      </c>
      <c r="K6" t="s">
        <v>16</v>
      </c>
    </row>
    <row r="7" spans="1:12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IF(F7&gt;50,0.2*G7,0.1*G7)</f>
        <v>8.0200000000000014</v>
      </c>
      <c r="I7" t="s">
        <v>41</v>
      </c>
      <c r="J7" t="s">
        <v>42</v>
      </c>
      <c r="K7" t="s">
        <v>16</v>
      </c>
    </row>
    <row r="8" spans="1:12">
      <c r="A8" s="1" t="s">
        <v>26</v>
      </c>
      <c r="B8" s="2">
        <v>1064</v>
      </c>
      <c r="C8">
        <v>2499</v>
      </c>
      <c r="D8" t="s">
        <v>12</v>
      </c>
      <c r="E8" s="5">
        <v>6.2</v>
      </c>
      <c r="F8" s="5">
        <v>9.1999999999999993</v>
      </c>
      <c r="G8" s="5">
        <f>F8-E8</f>
        <v>2.9999999999999991</v>
      </c>
      <c r="H8" s="5">
        <f>IF(F8&gt;50,0.2*G8,0.1*G8)</f>
        <v>0.29999999999999993</v>
      </c>
      <c r="I8" t="s">
        <v>43</v>
      </c>
      <c r="J8" t="s">
        <v>44</v>
      </c>
      <c r="K8" t="s">
        <v>16</v>
      </c>
    </row>
    <row r="9" spans="1:12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IF(F9&gt;50,0.2*G9,0.1*G9)</f>
        <v>0.49000000000000005</v>
      </c>
      <c r="I9" t="s">
        <v>41</v>
      </c>
      <c r="J9" t="s">
        <v>42</v>
      </c>
      <c r="K9" t="s">
        <v>19</v>
      </c>
    </row>
    <row r="10" spans="1:12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IF(F10&gt;50,0.2*G10,0.1*G10)</f>
        <v>0.5</v>
      </c>
      <c r="I10" t="s">
        <v>41</v>
      </c>
      <c r="J10" t="s">
        <v>42</v>
      </c>
      <c r="K10" t="s">
        <v>16</v>
      </c>
    </row>
    <row r="11" spans="1:12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IF(F11&gt;50,0.2*G11,0.1*G11)</f>
        <v>0.49000000000000005</v>
      </c>
      <c r="I11" t="s">
        <v>39</v>
      </c>
      <c r="J11" t="s">
        <v>40</v>
      </c>
      <c r="K11" t="s">
        <v>20</v>
      </c>
    </row>
    <row r="12" spans="1:12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IF(F12&gt;50,0.2*G12,0.1*G12)</f>
        <v>0.49000000000000005</v>
      </c>
      <c r="I12" t="s">
        <v>39</v>
      </c>
      <c r="J12" t="s">
        <v>40</v>
      </c>
      <c r="K12" t="s">
        <v>16</v>
      </c>
    </row>
    <row r="13" spans="1:12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IF(F13&gt;50,0.2*G13,0.1*G13)</f>
        <v>8.4</v>
      </c>
      <c r="I13" t="s">
        <v>41</v>
      </c>
      <c r="J13" t="s">
        <v>42</v>
      </c>
      <c r="K13" t="s">
        <v>19</v>
      </c>
    </row>
    <row r="14" spans="1:12">
      <c r="A14" s="1" t="s">
        <v>26</v>
      </c>
      <c r="B14" s="2">
        <v>1070</v>
      </c>
      <c r="C14">
        <v>2499</v>
      </c>
      <c r="D14" t="s">
        <v>12</v>
      </c>
      <c r="E14" s="5">
        <v>6.2</v>
      </c>
      <c r="F14" s="5">
        <v>9.1999999999999993</v>
      </c>
      <c r="G14" s="5">
        <f>F14-E14</f>
        <v>2.9999999999999991</v>
      </c>
      <c r="H14" s="5">
        <f>IF(F14&gt;50,0.2*G14,0.1*G14)</f>
        <v>0.29999999999999993</v>
      </c>
      <c r="I14" t="s">
        <v>43</v>
      </c>
      <c r="J14" t="s">
        <v>44</v>
      </c>
      <c r="K14" t="s">
        <v>16</v>
      </c>
    </row>
    <row r="15" spans="1:12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IF(F15&gt;50,0.2*G15,0.1*G15)</f>
        <v>31.6</v>
      </c>
      <c r="I15" t="s">
        <v>37</v>
      </c>
      <c r="J15" t="s">
        <v>38</v>
      </c>
      <c r="K15" t="s">
        <v>18</v>
      </c>
    </row>
    <row r="16" spans="1:12">
      <c r="A16" s="1" t="s">
        <v>32</v>
      </c>
      <c r="B16" s="2">
        <v>1095</v>
      </c>
      <c r="C16">
        <v>2499</v>
      </c>
      <c r="D16" t="s">
        <v>12</v>
      </c>
      <c r="E16" s="5">
        <v>6.2</v>
      </c>
      <c r="F16" s="5">
        <v>9.1999999999999993</v>
      </c>
      <c r="G16" s="5">
        <f>F16-E16</f>
        <v>2.9999999999999991</v>
      </c>
      <c r="H16" s="5">
        <f>IF(F16&gt;50,0.2*G16,0.1*G16)</f>
        <v>0.29999999999999993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IF(F17&gt;50,0.2*G17,0.1*G17)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IF(F18&gt;50,0.2*G18,0.1*G18)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IF(F19&gt;50,0.2*G19,0.1*G19)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IF(F20&gt;50,0.2*G20,0.1*G20)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IF(F21&gt;50,0.2*G21,0.1*G21)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IF(F22&gt;50,0.2*G22,0.1*G22)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IF(F23&gt;50,0.2*G23,0.1*G23)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27</v>
      </c>
      <c r="B24" s="2">
        <v>1131</v>
      </c>
      <c r="C24">
        <v>9212</v>
      </c>
      <c r="D24" t="s">
        <v>10</v>
      </c>
      <c r="E24" s="5">
        <v>4</v>
      </c>
      <c r="F24" s="5">
        <v>7</v>
      </c>
      <c r="G24" s="5">
        <f>F24-E24</f>
        <v>3</v>
      </c>
      <c r="H24" s="5">
        <f>IF(F24&gt;50,0.2*G24,0.1*G24)</f>
        <v>0.30000000000000004</v>
      </c>
      <c r="I24" t="s">
        <v>43</v>
      </c>
      <c r="J24" t="s">
        <v>44</v>
      </c>
      <c r="K24" t="s">
        <v>16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IF(F25&gt;50,0.2*G25,0.1*G25)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23</v>
      </c>
      <c r="B26" s="2">
        <v>1015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IF(F26&gt;50,0.2*G26,0.1*G26)</f>
        <v>0.49000000000000005</v>
      </c>
      <c r="I26" t="s">
        <v>43</v>
      </c>
      <c r="J26" t="s">
        <v>44</v>
      </c>
      <c r="K26" t="s">
        <v>16</v>
      </c>
    </row>
    <row r="27" spans="1:11">
      <c r="A27" s="1" t="s">
        <v>31</v>
      </c>
      <c r="B27" s="2">
        <v>1058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IF(F27&gt;50,0.2*G27,0.1*G27)</f>
        <v>0.5</v>
      </c>
      <c r="I27" t="s">
        <v>43</v>
      </c>
      <c r="J27" t="s">
        <v>44</v>
      </c>
      <c r="K27" t="s">
        <v>16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IF(F28&gt;50,0.2*G28,0.1*G28)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IF(F29&gt;50,0.2*G29,0.1*G29)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IF(F30&gt;50,0.2*G30,0.1*G30)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IF(F31&gt;50,0.2*G31,0.1*G31)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IF(F32&gt;50,0.2*G32,0.1*G32)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IF(F33&gt;50,0.2*G33,0.1*G33)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IF(F34&gt;50,0.2*G34,0.1*G34)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IF(F35&gt;50,0.2*G35,0.1*G35)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32</v>
      </c>
      <c r="B36" s="2">
        <v>1086</v>
      </c>
      <c r="C36">
        <v>1109</v>
      </c>
      <c r="D36" t="s">
        <v>14</v>
      </c>
      <c r="E36" s="5">
        <v>3</v>
      </c>
      <c r="F36" s="5">
        <v>8</v>
      </c>
      <c r="G36" s="5">
        <f>F36-E36</f>
        <v>5</v>
      </c>
      <c r="H36" s="5">
        <f>IF(F36&gt;50,0.2*G36,0.1*G36)</f>
        <v>0.5</v>
      </c>
      <c r="I36" t="s">
        <v>43</v>
      </c>
      <c r="J36" t="s">
        <v>44</v>
      </c>
      <c r="K36" t="s">
        <v>16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IF(F37&gt;50,0.2*G37,0.1*G37)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IF(F38&gt;50,0.2*G38,0.1*G38)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IF(F39&gt;50,0.2*G39,0.1*G39)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IF(F40&gt;50,0.2*G40,0.1*G40)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IF(F41&gt;50,0.2*G41,0.1*G41)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IF(F42&gt;50,0.2*G42,0.1*G42)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IF(F43&gt;50,0.2*G43,0.1*G43)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IF(F44&gt;50,0.2*G44,0.1*G44)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IF(F45&gt;50,0.2*G45,0.1*G45)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1047</v>
      </c>
      <c r="C46">
        <v>6622</v>
      </c>
      <c r="D46" t="s">
        <v>7</v>
      </c>
      <c r="E46" s="5">
        <v>42</v>
      </c>
      <c r="F46" s="5">
        <v>77</v>
      </c>
      <c r="G46" s="5">
        <f>F46-E46</f>
        <v>35</v>
      </c>
      <c r="H46" s="5">
        <f>IF(F46&gt;50,0.2*G46,0.1*G46)</f>
        <v>7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IF(F47&gt;50,0.2*G47,0.1*G47)</f>
        <v>0.5</v>
      </c>
      <c r="I47" t="s">
        <v>39</v>
      </c>
      <c r="J47" t="s">
        <v>40</v>
      </c>
      <c r="K47" t="s">
        <v>21</v>
      </c>
    </row>
    <row r="48" spans="1:11">
      <c r="A48" s="1" t="s">
        <v>26</v>
      </c>
      <c r="B48" s="2">
        <v>1077</v>
      </c>
      <c r="C48">
        <v>9822</v>
      </c>
      <c r="D48" t="s">
        <v>5</v>
      </c>
      <c r="E48" s="5">
        <v>58.3</v>
      </c>
      <c r="F48" s="5">
        <v>98.4</v>
      </c>
      <c r="G48" s="5">
        <f>F48-E48</f>
        <v>40.100000000000009</v>
      </c>
      <c r="H48" s="5">
        <f>IF(F48&gt;50,0.2*G48,0.1*G48)</f>
        <v>8.0200000000000014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IF(F49&gt;50,0.2*G49,0.1*G49)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IF(F50&gt;50,0.2*G50,0.1*G50)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IF(F51&gt;50,0.2*G51,0.1*G51)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IF(F52&gt;50,0.2*G52,0.1*G52)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IF(F53&gt;50,0.2*G53,0.1*G53)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IF(F54&gt;50,0.2*G54,0.1*G54)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IF(F55&gt;50,0.2*G55,0.1*G55)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IF(F56&gt;50,0.2*G56,0.1*G56)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IF(F57&gt;50,0.2*G57,0.1*G57)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IF(F58&gt;50,0.2*G58,0.1*G58)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34</v>
      </c>
      <c r="B59" s="2">
        <v>1143</v>
      </c>
      <c r="C59">
        <v>9822</v>
      </c>
      <c r="D59" t="s">
        <v>5</v>
      </c>
      <c r="E59" s="5">
        <v>58.3</v>
      </c>
      <c r="F59" s="5">
        <v>98.4</v>
      </c>
      <c r="G59" s="5">
        <f>F59-E59</f>
        <v>40.100000000000009</v>
      </c>
      <c r="H59" s="5">
        <f>IF(F59&gt;50,0.2*G59,0.1*G59)</f>
        <v>8.0200000000000014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IF(F60&gt;50,0.2*G60,0.1*G60)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IF(F61&gt;50,0.2*G61,0.1*G61)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IF(F62&gt;50,0.2*G62,0.1*G62)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IF(F63&gt;50,0.2*G63,0.1*G63)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IF(F64&gt;50,0.2*G64,0.1*G64)</f>
        <v>0.5</v>
      </c>
      <c r="I64" t="s">
        <v>41</v>
      </c>
      <c r="J64" t="s">
        <v>42</v>
      </c>
      <c r="K64" t="s">
        <v>18</v>
      </c>
    </row>
    <row r="65" spans="1:11">
      <c r="A65" s="1" t="s">
        <v>25</v>
      </c>
      <c r="B65" s="2">
        <v>1045</v>
      </c>
      <c r="C65">
        <v>8722</v>
      </c>
      <c r="D65" t="s">
        <v>6</v>
      </c>
      <c r="E65" s="5">
        <v>344</v>
      </c>
      <c r="F65" s="5">
        <v>502</v>
      </c>
      <c r="G65" s="5">
        <f>F65-E65</f>
        <v>158</v>
      </c>
      <c r="H65" s="5">
        <f>IF(F65&gt;50,0.2*G65,0.1*G65)</f>
        <v>31.6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IF(F66&gt;50,0.2*G66,0.1*G66)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IF(F67&gt;50,0.2*G67,0.1*G67)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IF(F68&gt;50,0.2*G68,0.1*G68)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IF(F69&gt;50,0.2*G69,0.1*G69)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IF(F70&gt;50,0.2*G70,0.1*G70)</f>
        <v>0.5</v>
      </c>
      <c r="I70" t="s">
        <v>41</v>
      </c>
      <c r="J70" t="s">
        <v>42</v>
      </c>
      <c r="K70" t="s">
        <v>16</v>
      </c>
    </row>
    <row r="71" spans="1:11">
      <c r="A71" s="1" t="s">
        <v>25</v>
      </c>
      <c r="B71" s="2">
        <v>1035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IF(F71&gt;50,0.2*G71,0.1*G71)</f>
        <v>0.29999999999999993</v>
      </c>
      <c r="I71" t="s">
        <v>43</v>
      </c>
      <c r="J71" t="s">
        <v>44</v>
      </c>
      <c r="K71" t="s">
        <v>18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IF(F72&gt;50,0.2*G72,0.1*G72)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IF(F73&gt;50,0.2*G73,0.1*G73)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IF(F74&gt;50,0.2*G74,0.1*G74)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IF(F75&gt;50,0.2*G75,0.1*G75)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27</v>
      </c>
      <c r="B76" s="2">
        <v>1132</v>
      </c>
      <c r="C76">
        <v>9212</v>
      </c>
      <c r="D76" t="s">
        <v>10</v>
      </c>
      <c r="E76" s="5">
        <v>4</v>
      </c>
      <c r="F76" s="5">
        <v>7</v>
      </c>
      <c r="G76" s="5">
        <f>F76-E76</f>
        <v>3</v>
      </c>
      <c r="H76" s="5">
        <f>IF(F76&gt;50,0.2*G76,0.1*G76)</f>
        <v>0.30000000000000004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IF(F77&gt;50,0.2*G77,0.1*G77)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1075</v>
      </c>
      <c r="C78">
        <v>1109</v>
      </c>
      <c r="D78" t="s">
        <v>14</v>
      </c>
      <c r="E78" s="5">
        <v>3</v>
      </c>
      <c r="F78" s="5">
        <v>8</v>
      </c>
      <c r="G78" s="5">
        <f>F78-E78</f>
        <v>5</v>
      </c>
      <c r="H78" s="5">
        <f>IF(F78&gt;50,0.2*G78,0.1*G78)</f>
        <v>0.5</v>
      </c>
      <c r="I78" t="s">
        <v>43</v>
      </c>
      <c r="J78" t="s">
        <v>44</v>
      </c>
      <c r="K78" t="s">
        <v>18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IF(F79&gt;50,0.2*G79,0.1*G79)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IF(F80&gt;50,0.2*G80,0.1*G80)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IF(F81&gt;50,0.2*G81,0.1*G81)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IF(F82&gt;50,0.2*G82,0.1*G82)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IF(F83&gt;50,0.2*G83,0.1*G83)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IF(F84&gt;50,0.2*G84,0.1*G84)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IF(F85&gt;50,0.2*G85,0.1*G85)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IF(F86&gt;50,0.2*G86,0.1*G86)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33</v>
      </c>
      <c r="B87" s="2">
        <v>1111</v>
      </c>
      <c r="C87">
        <v>6622</v>
      </c>
      <c r="D87" t="s">
        <v>7</v>
      </c>
      <c r="E87" s="5">
        <v>42</v>
      </c>
      <c r="F87" s="5">
        <v>77</v>
      </c>
      <c r="G87" s="5">
        <f>F87-E87</f>
        <v>35</v>
      </c>
      <c r="H87" s="5">
        <f>IF(F87&gt;50,0.2*G87,0.1*G87)</f>
        <v>7</v>
      </c>
      <c r="I87" t="s">
        <v>43</v>
      </c>
      <c r="J87" t="s">
        <v>44</v>
      </c>
      <c r="K87" t="s">
        <v>18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IF(F88&gt;50,0.2*G88,0.1*G88)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IF(F89&gt;50,0.2*G89,0.1*G89)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IF(F90&gt;50,0.2*G90,0.1*G90)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IF(F91&gt;50,0.2*G91,0.1*G91)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27</v>
      </c>
      <c r="B92" s="2">
        <v>1130</v>
      </c>
      <c r="C92">
        <v>4421</v>
      </c>
      <c r="D92" t="s">
        <v>9</v>
      </c>
      <c r="E92" s="5">
        <v>45</v>
      </c>
      <c r="F92" s="5">
        <v>87</v>
      </c>
      <c r="G92" s="5">
        <f>F92-E92</f>
        <v>42</v>
      </c>
      <c r="H92" s="5">
        <f>IF(F92&gt;50,0.2*G92,0.1*G92)</f>
        <v>8.4</v>
      </c>
      <c r="I92" t="s">
        <v>43</v>
      </c>
      <c r="J92" t="s">
        <v>44</v>
      </c>
      <c r="K92" t="s">
        <v>18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IF(F93&gt;50,0.2*G93,0.1*G93)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IF(F94&gt;50,0.2*G94,0.1*G94)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IF(F95&gt;50,0.2*G95,0.1*G95)</f>
        <v>0.5</v>
      </c>
      <c r="I95" t="s">
        <v>41</v>
      </c>
      <c r="J95" t="s">
        <v>42</v>
      </c>
      <c r="K95" t="s">
        <v>18</v>
      </c>
    </row>
    <row r="96" spans="1:11">
      <c r="A96" s="1" t="s">
        <v>34</v>
      </c>
      <c r="B96" s="2">
        <v>1144</v>
      </c>
      <c r="C96">
        <v>2242</v>
      </c>
      <c r="D96" t="s">
        <v>8</v>
      </c>
      <c r="E96" s="5">
        <v>60</v>
      </c>
      <c r="F96" s="5">
        <v>124</v>
      </c>
      <c r="G96" s="5">
        <f>F96-E96</f>
        <v>64</v>
      </c>
      <c r="H96" s="5">
        <f>IF(F96&gt;50,0.2*G96,0.1*G96)</f>
        <v>12.8</v>
      </c>
      <c r="I96" t="s">
        <v>43</v>
      </c>
      <c r="J96" t="s">
        <v>44</v>
      </c>
      <c r="K96" t="s">
        <v>18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IF(F97&gt;50,0.2*G97,0.1*G97)</f>
        <v>0.5</v>
      </c>
      <c r="I97" t="s">
        <v>41</v>
      </c>
      <c r="J97" t="s">
        <v>42</v>
      </c>
      <c r="K97" t="s">
        <v>16</v>
      </c>
    </row>
    <row r="98" spans="1:11">
      <c r="A98" s="1" t="s">
        <v>23</v>
      </c>
      <c r="B98" s="2">
        <v>1013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IF(F98&gt;50,0.2*G98,0.1*G98)</f>
        <v>0.30000000000000004</v>
      </c>
      <c r="I98" t="s">
        <v>43</v>
      </c>
      <c r="J98" t="s">
        <v>44</v>
      </c>
      <c r="K98" t="s">
        <v>20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IF(F99&gt;50,0.2*G99,0.1*G99)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IF(F100&gt;50,0.2*G100,0.1*G100)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IF(F101&gt;50,0.2*G101,0.1*G101)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IF(F102&gt;50,0.2*G102,0.1*G102)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IF(F103&gt;50,0.2*G103,0.1*G103)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IF(F104&gt;50,0.2*G104,0.1*G104)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IF(F105&gt;50,0.2*G105,0.1*G105)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IF(F106&gt;50,0.2*G106,0.1*G106)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IF(F107&gt;50,0.2*G107,0.1*G107)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23</v>
      </c>
      <c r="B108" s="2">
        <v>1007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IF(F108&gt;50,0.2*G108,0.1*G108)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IF(F109&gt;50,0.2*G109,0.1*G109)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IF(F110&gt;50,0.2*G110,0.1*G110)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24</v>
      </c>
      <c r="B111" s="2">
        <v>1023</v>
      </c>
      <c r="C111">
        <v>1109</v>
      </c>
      <c r="D111" t="s">
        <v>14</v>
      </c>
      <c r="E111" s="5">
        <v>3</v>
      </c>
      <c r="F111" s="5">
        <v>8</v>
      </c>
      <c r="G111" s="5">
        <f>F111-E111</f>
        <v>5</v>
      </c>
      <c r="H111" s="5">
        <f>IF(F111&gt;50,0.2*G111,0.1*G111)</f>
        <v>0.5</v>
      </c>
      <c r="I111" t="s">
        <v>43</v>
      </c>
      <c r="J111" t="s">
        <v>44</v>
      </c>
      <c r="K111" t="s">
        <v>19</v>
      </c>
    </row>
    <row r="112" spans="1:11">
      <c r="A112" s="1" t="s">
        <v>24</v>
      </c>
      <c r="B112" s="2">
        <v>1026</v>
      </c>
      <c r="C112">
        <v>6119</v>
      </c>
      <c r="D112" t="s">
        <v>13</v>
      </c>
      <c r="E112" s="5">
        <v>9</v>
      </c>
      <c r="F112" s="5">
        <v>14</v>
      </c>
      <c r="G112" s="5">
        <f>F112-E112</f>
        <v>5</v>
      </c>
      <c r="H112" s="5">
        <f>IF(F112&gt;50,0.2*G112,0.1*G112)</f>
        <v>0.5</v>
      </c>
      <c r="I112" t="s">
        <v>43</v>
      </c>
      <c r="J112" t="s">
        <v>44</v>
      </c>
      <c r="K112" t="s">
        <v>19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IF(F113&gt;50,0.2*G113,0.1*G113)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IF(F114&gt;50,0.2*G114,0.1*G114)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IF(F115&gt;50,0.2*G115,0.1*G115)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IF(F116&gt;50,0.2*G116,0.1*G116)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IF(F117&gt;50,0.2*G117,0.1*G117)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1107</v>
      </c>
      <c r="C118">
        <v>1109</v>
      </c>
      <c r="D118" t="s">
        <v>14</v>
      </c>
      <c r="E118" s="5">
        <v>3</v>
      </c>
      <c r="F118" s="5">
        <v>8</v>
      </c>
      <c r="G118" s="5">
        <f>F118-E118</f>
        <v>5</v>
      </c>
      <c r="H118" s="5">
        <f>IF(F118&gt;50,0.2*G118,0.1*G118)</f>
        <v>0.5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IF(F119&gt;50,0.2*G119,0.1*G119)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IF(F120&gt;50,0.2*G120,0.1*G120)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IF(F121&gt;50,0.2*G121,0.1*G121)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IF(F122&gt;50,0.2*G122,0.1*G122)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IF(F123&gt;50,0.2*G123,0.1*G123)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IF(F124&gt;50,0.2*G124,0.1*G124)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IF(F125&gt;50,0.2*G125,0.1*G125)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IF(F126&gt;50,0.2*G126,0.1*G126)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IF(F127&gt;50,0.2*G127,0.1*G127)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IF(F128&gt;50,0.2*G128,0.1*G128)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IF(F129&gt;50,0.2*G129,0.1*G129)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34</v>
      </c>
      <c r="B130" s="2">
        <v>1145</v>
      </c>
      <c r="C130">
        <v>4421</v>
      </c>
      <c r="D130" t="s">
        <v>9</v>
      </c>
      <c r="E130" s="5">
        <v>45</v>
      </c>
      <c r="F130" s="5">
        <v>87</v>
      </c>
      <c r="G130" s="5">
        <f>F130-E130</f>
        <v>42</v>
      </c>
      <c r="H130" s="5">
        <f>IF(F130&gt;50,0.2*G130,0.1*G130)</f>
        <v>8.4</v>
      </c>
      <c r="I130" t="s">
        <v>43</v>
      </c>
      <c r="J130" t="s">
        <v>44</v>
      </c>
      <c r="K130" t="s">
        <v>19</v>
      </c>
    </row>
    <row r="131" spans="1:11">
      <c r="A131" s="1" t="s">
        <v>33</v>
      </c>
      <c r="B131" s="2">
        <v>1117</v>
      </c>
      <c r="C131">
        <v>8722</v>
      </c>
      <c r="D131" t="s">
        <v>6</v>
      </c>
      <c r="E131" s="5">
        <v>344</v>
      </c>
      <c r="F131" s="5">
        <v>502</v>
      </c>
      <c r="G131" s="5">
        <f>F131-E131</f>
        <v>158</v>
      </c>
      <c r="H131" s="5">
        <f>IF(F131&gt;50,0.2*G131,0.1*G131)</f>
        <v>31.6</v>
      </c>
      <c r="I131" t="s">
        <v>43</v>
      </c>
      <c r="J131" t="s">
        <v>44</v>
      </c>
      <c r="K131" t="s">
        <v>19</v>
      </c>
    </row>
    <row r="132" spans="1:11">
      <c r="A132" s="1" t="s">
        <v>32</v>
      </c>
      <c r="B132" s="2">
        <v>1097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IF(F132&gt;50,0.2*G132,0.1*G132)</f>
        <v>0.30000000000000004</v>
      </c>
      <c r="I132" t="s">
        <v>43</v>
      </c>
      <c r="J132" t="s">
        <v>44</v>
      </c>
      <c r="K132" t="s">
        <v>17</v>
      </c>
    </row>
    <row r="133" spans="1:11">
      <c r="A133" s="1" t="s">
        <v>24</v>
      </c>
      <c r="B133" s="2">
        <v>1025</v>
      </c>
      <c r="C133">
        <v>2877</v>
      </c>
      <c r="D133" t="s">
        <v>11</v>
      </c>
      <c r="E133" s="5">
        <v>11.4</v>
      </c>
      <c r="F133" s="5">
        <v>16.3</v>
      </c>
      <c r="G133" s="5">
        <f>F133-E133</f>
        <v>4.9000000000000004</v>
      </c>
      <c r="H133" s="5">
        <f>IF(F133&gt;50,0.2*G133,0.1*G133)</f>
        <v>0.49000000000000005</v>
      </c>
      <c r="I133" t="s">
        <v>43</v>
      </c>
      <c r="J133" t="s">
        <v>44</v>
      </c>
      <c r="K133" t="s">
        <v>17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IF(F134&gt;50,0.2*G134,0.1*G134)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IF(F135&gt;50,0.2*G135,0.1*G135)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IF(F136&gt;50,0.2*G136,0.1*G136)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IF(F137&gt;50,0.2*G137,0.1*G137)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IF(F138&gt;50,0.2*G138,0.1*G138)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IF(F139&gt;50,0.2*G139,0.1*G139)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IF(F140&gt;50,0.2*G140,0.1*G140)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IF(F141&gt;50,0.2*G141,0.1*G141)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IF(F142&gt;50,0.2*G142,0.1*G142)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IF(F143&gt;50,0.2*G143,0.1*G143)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32</v>
      </c>
      <c r="B144" s="2">
        <v>1091</v>
      </c>
      <c r="C144">
        <v>2877</v>
      </c>
      <c r="D144" t="s">
        <v>11</v>
      </c>
      <c r="E144" s="5">
        <v>11.4</v>
      </c>
      <c r="F144" s="5">
        <v>16.3</v>
      </c>
      <c r="G144" s="5">
        <f>F144-E144</f>
        <v>4.9000000000000004</v>
      </c>
      <c r="H144" s="5">
        <f>IF(F144&gt;50,0.2*G144,0.1*G144)</f>
        <v>0.49000000000000005</v>
      </c>
      <c r="I144" t="s">
        <v>43</v>
      </c>
      <c r="J144" t="s">
        <v>44</v>
      </c>
      <c r="K144" t="s">
        <v>17</v>
      </c>
    </row>
    <row r="145" spans="1:11">
      <c r="A145" s="1" t="s">
        <v>27</v>
      </c>
      <c r="B145" s="2">
        <v>1129</v>
      </c>
      <c r="C145">
        <v>9822</v>
      </c>
      <c r="D145" t="s">
        <v>5</v>
      </c>
      <c r="E145" s="5">
        <v>58.3</v>
      </c>
      <c r="F145" s="5">
        <v>98.4</v>
      </c>
      <c r="G145" s="5">
        <f>F145-E145</f>
        <v>40.100000000000009</v>
      </c>
      <c r="H145" s="5">
        <f>IF(F145&gt;50,0.2*G145,0.1*G145)</f>
        <v>8.0200000000000014</v>
      </c>
      <c r="I145" t="s">
        <v>43</v>
      </c>
      <c r="J145" t="s">
        <v>44</v>
      </c>
      <c r="K145" t="s">
        <v>17</v>
      </c>
    </row>
    <row r="146" spans="1:11">
      <c r="A146" s="1" t="s">
        <v>29</v>
      </c>
      <c r="B146" s="2">
        <v>1160</v>
      </c>
      <c r="C146">
        <v>9822</v>
      </c>
      <c r="D146" t="s">
        <v>5</v>
      </c>
      <c r="E146" s="5">
        <v>58.3</v>
      </c>
      <c r="F146" s="5">
        <v>98.4</v>
      </c>
      <c r="G146" s="5">
        <f>F146-E146</f>
        <v>40.100000000000009</v>
      </c>
      <c r="H146" s="5">
        <f>IF(F146&gt;50,0.2*G146,0.1*G146)</f>
        <v>8.0200000000000014</v>
      </c>
      <c r="I146" t="s">
        <v>43</v>
      </c>
      <c r="J146" t="s">
        <v>44</v>
      </c>
      <c r="K146" t="s">
        <v>17</v>
      </c>
    </row>
    <row r="147" spans="1:11">
      <c r="A147" s="1" t="s">
        <v>33</v>
      </c>
      <c r="B147" s="2">
        <v>1110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IF(F147&gt;50,0.2*G147,0.1*G147)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IF(F148&gt;50,0.2*G148,0.1*G148)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IF(F149&gt;50,0.2*G149,0.1*G149)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IF(F150&gt;50,0.2*G150,0.1*G150)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IF(F151&gt;50,0.2*G151,0.1*G151)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IF(F152&gt;50,0.2*G152,0.1*G152)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IF(F153&gt;50,0.2*G153,0.1*G153)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IF(F154&gt;50,0.2*G154,0.1*G154)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IF(F155&gt;50,0.2*G155,0.1*G155)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IF(F156&gt;50,0.2*G156,0.1*G156)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IF(F157&gt;50,0.2*G157,0.1*G157)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IF(F158&gt;50,0.2*G158,0.1*G158)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IF(F159&gt;50,0.2*G159,0.1*G159)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IF(F160&gt;50,0.2*G160,0.1*G160)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34</v>
      </c>
      <c r="B161" s="2">
        <v>1146</v>
      </c>
      <c r="C161">
        <v>8722</v>
      </c>
      <c r="D161" t="s">
        <v>6</v>
      </c>
      <c r="E161" s="5">
        <v>344</v>
      </c>
      <c r="F161" s="5">
        <v>502</v>
      </c>
      <c r="G161" s="5">
        <f>F161-E161</f>
        <v>158</v>
      </c>
      <c r="H161" s="5">
        <f>IF(F161&gt;50,0.2*G161,0.1*G161)</f>
        <v>31.6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IF(F162&gt;50,0.2*G162,0.1*G162)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IF(F163&gt;50,0.2*G163,0.1*G163)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IF(F164&gt;50,0.2*G164,0.1*G164)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IF(F165&gt;50,0.2*G165,0.1*G165)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IF(F166&gt;50,0.2*G166,0.1*G166)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IF(F167&gt;50,0.2*G167,0.1*G167)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IF(F168&gt;50,0.2*G168,0.1*G168)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IF(F169&gt;50,0.2*G169,0.1*G169)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IF(F170&gt;50,0.2*G170,0.1*G170)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IF(F171&gt;50,0.2*G171,0.1*G171)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IF(F172&gt;50,0.2*G172,0.1*G172)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  <c r="I174" s="5"/>
    </row>
    <row r="175" spans="1:11">
      <c r="A175" s="1" t="s">
        <v>48</v>
      </c>
      <c r="F175" s="5">
        <f>SUMIF(F2:F172,"&gt;50")</f>
        <v>16088.399999999994</v>
      </c>
      <c r="I175" s="5"/>
      <c r="K175" s="6"/>
    </row>
    <row r="176" spans="1:11">
      <c r="A176" s="1" t="s">
        <v>49</v>
      </c>
      <c r="F176" s="5">
        <f>SUMIF(F2:F172,"&lt;=50")</f>
        <v>1022.1999999999997</v>
      </c>
    </row>
  </sheetData>
  <autoFilter ref="A1:K172" xr:uid="{00000000-0001-0000-0000-000000000000}">
    <sortState xmlns:xlrd2="http://schemas.microsoft.com/office/spreadsheetml/2017/richdata2" ref="A8:K161">
      <sortCondition ref="K2:K172"/>
    </sortState>
  </autoFilter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Sahil Kumar</cp:lastModifiedBy>
  <dcterms:created xsi:type="dcterms:W3CDTF">2014-06-11T22:14:31Z</dcterms:created>
  <dcterms:modified xsi:type="dcterms:W3CDTF">2022-05-01T11:40:06Z</dcterms:modified>
</cp:coreProperties>
</file>