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6"/>
  <workbookPr codeName="ThisWorkbook"/>
  <mc:AlternateContent xmlns:mc="http://schemas.openxmlformats.org/markup-compatibility/2006">
    <mc:Choice Requires="x15">
      <x15ac:absPath xmlns:x15ac="http://schemas.microsoft.com/office/spreadsheetml/2010/11/ac" url="/Users/sahmey/Desktop/Projects/"/>
    </mc:Choice>
  </mc:AlternateContent>
  <xr:revisionPtr revIDLastSave="0" documentId="8_{855EEAAD-5199-644B-908D-022397C0F7DA}" xr6:coauthVersionLast="47" xr6:coauthVersionMax="47" xr10:uidLastSave="{00000000-0000-0000-0000-000000000000}"/>
  <bookViews>
    <workbookView xWindow="0" yWindow="760" windowWidth="29040" windowHeight="15720" xr2:uid="{00000000-000D-0000-FFFF-FFFF00000000}"/>
  </bookViews>
  <sheets>
    <sheet name="Dashboard" sheetId="45" r:id="rId1"/>
    <sheet name="South" sheetId="19" r:id="rId2"/>
    <sheet name="NorthEast" sheetId="10" r:id="rId3"/>
    <sheet name="MidWest" sheetId="18" r:id="rId4"/>
    <sheet name="West" sheetId="20" r:id="rId5"/>
    <sheet name="Regionwise Comparison" sheetId="39" r:id="rId6"/>
    <sheet name="Completed Housing Units" sheetId="34" r:id="rId7"/>
    <sheet name="Macroeconomic Factors" sheetId="31" r:id="rId8"/>
    <sheet name="Macroeconomic Factors Regressio" sheetId="48" r:id="rId9"/>
  </sheets>
  <definedNames>
    <definedName name="SS">OFFSET(#REF!, 1, MATCH(#REF!,#REF!, 0)-1, COUNTA(#REF!), 1)</definedName>
    <definedName name="StateData">OFFSET(#REF!, 1, MATCH(#REF!,#REF!, 0)-1, COUNTA(#REF!), 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3" i="31" l="1"/>
  <c r="B64" i="31"/>
  <c r="B65" i="31"/>
  <c r="B66" i="31"/>
  <c r="B67" i="31"/>
  <c r="B68" i="31"/>
  <c r="B69" i="31"/>
  <c r="B70" i="31"/>
  <c r="B71" i="31"/>
  <c r="B72" i="31"/>
  <c r="B62" i="31"/>
  <c r="H36" i="31" l="1"/>
  <c r="H35" i="31"/>
  <c r="B8" i="39"/>
  <c r="B7" i="39"/>
  <c r="B6" i="39"/>
  <c r="B5" i="39"/>
  <c r="W57" i="39"/>
  <c r="U57" i="39"/>
  <c r="S57" i="39"/>
  <c r="Q57" i="39"/>
  <c r="H34" i="31"/>
  <c r="C15" i="39"/>
  <c r="C14" i="39"/>
  <c r="C13" i="39"/>
  <c r="C12" i="39"/>
  <c r="D34" i="18"/>
  <c r="I37" i="34"/>
  <c r="I38" i="34"/>
  <c r="I39" i="34"/>
  <c r="I40" i="34"/>
  <c r="I41" i="34"/>
  <c r="I42" i="34"/>
  <c r="I43" i="34"/>
  <c r="I44" i="34"/>
  <c r="I45" i="34"/>
  <c r="I46" i="34"/>
  <c r="I47" i="34"/>
  <c r="I48" i="34"/>
  <c r="I49" i="34"/>
  <c r="I50" i="34"/>
  <c r="I51" i="34"/>
  <c r="I52" i="34"/>
  <c r="I53" i="34"/>
  <c r="I54" i="34"/>
  <c r="I55" i="34"/>
  <c r="I56" i="34"/>
  <c r="I57" i="34"/>
  <c r="I58" i="34"/>
  <c r="I59" i="34"/>
  <c r="I36" i="34"/>
  <c r="M2" i="10"/>
  <c r="M3" i="10" s="1"/>
  <c r="R1" i="20"/>
  <c r="R2" i="20" s="1"/>
  <c r="R3" i="20" s="1"/>
  <c r="R4" i="20" s="1"/>
  <c r="R5" i="20" s="1"/>
  <c r="R6" i="20" s="1"/>
  <c r="R7" i="20" s="1"/>
  <c r="R8" i="20" s="1"/>
  <c r="R9" i="20" s="1"/>
  <c r="R10" i="20" s="1"/>
  <c r="R11" i="20" s="1"/>
  <c r="R12" i="20" s="1"/>
  <c r="R13" i="20" s="1"/>
  <c r="R14" i="20" s="1"/>
  <c r="R15" i="20" s="1"/>
  <c r="R16" i="20" s="1"/>
  <c r="R17" i="20" s="1"/>
  <c r="R18" i="20" s="1"/>
  <c r="R19" i="20" s="1"/>
  <c r="R20" i="20" s="1"/>
  <c r="R21" i="20" s="1"/>
  <c r="R22" i="20" s="1"/>
  <c r="R23" i="20" s="1"/>
  <c r="R24" i="20" s="1"/>
  <c r="R25" i="20" s="1"/>
  <c r="V2" i="19"/>
  <c r="V3" i="19" s="1"/>
  <c r="V4" i="19" s="1"/>
  <c r="V5" i="19" s="1"/>
  <c r="V6" i="19" s="1"/>
  <c r="V7" i="19" s="1"/>
  <c r="V8" i="19" s="1"/>
  <c r="V9" i="19" s="1"/>
  <c r="V10" i="19" s="1"/>
  <c r="V11" i="19" s="1"/>
  <c r="V12" i="19" s="1"/>
  <c r="V13" i="19" s="1"/>
  <c r="V14" i="19" s="1"/>
  <c r="V15" i="19" s="1"/>
  <c r="V16" i="19" s="1"/>
  <c r="V17" i="19" s="1"/>
  <c r="V18" i="19" s="1"/>
  <c r="V19" i="19" s="1"/>
  <c r="V20" i="19" s="1"/>
  <c r="V21" i="19" s="1"/>
  <c r="V22" i="19" s="1"/>
  <c r="V23" i="19" s="1"/>
  <c r="V24" i="19" s="1"/>
  <c r="V25" i="19" s="1"/>
  <c r="V26" i="19" s="1"/>
  <c r="Q2" i="18"/>
  <c r="Q3" i="18" s="1"/>
  <c r="Q4" i="18" s="1"/>
  <c r="Q5" i="18" s="1"/>
  <c r="Q6" i="18" s="1"/>
  <c r="Q7" i="18" s="1"/>
  <c r="Q8" i="18" s="1"/>
  <c r="Q9" i="18" s="1"/>
  <c r="Q10" i="18" s="1"/>
  <c r="Q11" i="18" s="1"/>
  <c r="Q12" i="18" s="1"/>
  <c r="Q13" i="18" s="1"/>
  <c r="Q14" i="18" s="1"/>
  <c r="Q15" i="18" s="1"/>
  <c r="Q16" i="18" s="1"/>
  <c r="Q17" i="18" s="1"/>
  <c r="Q18" i="18" s="1"/>
  <c r="Q19" i="18" s="1"/>
  <c r="Q20" i="18" s="1"/>
  <c r="Q21" i="18" s="1"/>
  <c r="Q22" i="18" s="1"/>
  <c r="Q23" i="18" s="1"/>
  <c r="Q24" i="18" s="1"/>
  <c r="Q25" i="18" s="1"/>
  <c r="Q1" i="18"/>
  <c r="C28" i="20"/>
  <c r="D28" i="20"/>
  <c r="E28" i="20"/>
  <c r="F28" i="20"/>
  <c r="G28" i="20"/>
  <c r="H28" i="20"/>
  <c r="I28" i="20"/>
  <c r="J28" i="20"/>
  <c r="K28" i="20"/>
  <c r="L28" i="20"/>
  <c r="M28" i="20"/>
  <c r="N28" i="20"/>
  <c r="B28" i="20"/>
  <c r="C28" i="19"/>
  <c r="D28" i="19"/>
  <c r="D32" i="19" s="1"/>
  <c r="E28" i="19"/>
  <c r="F28" i="19"/>
  <c r="G28" i="19"/>
  <c r="H28" i="19"/>
  <c r="I28" i="19"/>
  <c r="J28" i="19"/>
  <c r="K28" i="19"/>
  <c r="L28" i="19"/>
  <c r="M28" i="19"/>
  <c r="N28" i="19"/>
  <c r="O28" i="19"/>
  <c r="P28" i="19"/>
  <c r="Q28" i="19"/>
  <c r="R28" i="19"/>
  <c r="B28" i="19"/>
  <c r="C28" i="18"/>
  <c r="D28" i="18"/>
  <c r="E28" i="18"/>
  <c r="F28" i="18"/>
  <c r="G28" i="18"/>
  <c r="H28" i="18"/>
  <c r="I28" i="18"/>
  <c r="J28" i="18"/>
  <c r="K28" i="18"/>
  <c r="L28" i="18"/>
  <c r="M28" i="18"/>
  <c r="B28" i="18"/>
  <c r="C28" i="10"/>
  <c r="D28" i="10"/>
  <c r="E28" i="10"/>
  <c r="F28" i="10"/>
  <c r="G28" i="10"/>
  <c r="H28" i="10"/>
  <c r="I28" i="10"/>
  <c r="B28" i="10"/>
  <c r="D31" i="19" l="1"/>
  <c r="D34" i="19" s="1"/>
  <c r="D31" i="20"/>
  <c r="D34" i="20" s="1"/>
  <c r="D32" i="20"/>
  <c r="D31" i="18"/>
  <c r="D32" i="18"/>
  <c r="M4" i="10"/>
  <c r="M5" i="10" s="1"/>
  <c r="M6" i="10" s="1"/>
  <c r="M7" i="10" s="1"/>
  <c r="M8" i="10" s="1"/>
  <c r="M9" i="10" s="1"/>
  <c r="M10" i="10" s="1"/>
  <c r="M11" i="10" s="1"/>
  <c r="M12" i="10" s="1"/>
  <c r="M13" i="10" s="1"/>
  <c r="M14" i="10" s="1"/>
  <c r="M15" i="10" s="1"/>
  <c r="M16" i="10" s="1"/>
  <c r="M17" i="10" s="1"/>
  <c r="M18" i="10" s="1"/>
  <c r="M19" i="10" s="1"/>
  <c r="M20" i="10" s="1"/>
  <c r="M21" i="10" s="1"/>
  <c r="M22" i="10" s="1"/>
  <c r="M23" i="10" s="1"/>
  <c r="M24" i="10" s="1"/>
  <c r="M25" i="10" s="1"/>
  <c r="M26" i="10" s="1"/>
  <c r="D32" i="10"/>
  <c r="D31" i="10"/>
  <c r="D34" i="1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7A2536-1D2A-4B09-9744-05C0FCAB4292}" name="Connection" type="4" refreshedVersion="0" background="1">
    <webPr url="https://research.stlouisfed.org/fred2/data/California.txt" htmlTables="1" htmlFormat="all"/>
  </connection>
  <connection id="2" xr16:uid="{1C8F2B98-BF63-4383-83DA-A414C7FEB7F6}" name="Connection1" type="4" refreshedVersion="0" background="1">
    <webPr url="https://research.stlouisfed.org/fred2/data/Alaska.txt" htmlTables="1" htmlFormat="all"/>
  </connection>
  <connection id="3" xr16:uid="{E9DE037C-F884-4318-94EE-BC4716586A11}" name="Connection10" type="4" refreshedVersion="0" background="1">
    <webPr url="https://research.stlouisfed.org/fred2/data/Oregon.txt" htmlTables="1" htmlFormat="all"/>
  </connection>
  <connection id="4" xr16:uid="{B73467C7-8E7E-418B-BAF3-2171CF3ECFA7}" name="Connection11" type="4" refreshedVersion="0" background="1">
    <webPr url="https://research.stlouisfed.org/fred2/data/Utah.txt" htmlTables="1" htmlFormat="all"/>
  </connection>
  <connection id="5" xr16:uid="{070EE15C-C988-4610-9770-EEF2BBE2D435}" name="Connection12" type="4" refreshedVersion="0" background="1">
    <webPr url="https://research.stlouisfed.org/fred2/data/Washington.txt" htmlTables="1" htmlFormat="all"/>
  </connection>
  <connection id="6" xr16:uid="{5A173697-6E68-4061-9709-2184A2330256}" name="Connection13" type="4" refreshedVersion="0" background="1">
    <webPr url="https://research.stlouisfed.org/fred2/data/Wyoming.txt" htmlTables="1" htmlFormat="all"/>
  </connection>
  <connection id="7" xr16:uid="{930A8CB7-D061-4F61-B8F6-02A86259CBB3}" name="Connection14" type="4" refreshedVersion="0" background="1">
    <webPr url="https://research.stlouisfed.org/fred2/data/REGIONWISE COMPARISON AS OF 2023.txt" htmlTables="1" htmlFormat="all"/>
  </connection>
  <connection id="8" xr16:uid="{36AAF15A-C9A3-47A7-9CF0-E0D2AFCBB713}" name="Connection15" type="4" refreshedVersion="0" background="1">
    <webPr url="https://research.stlouisfed.org/fred2/data/REGIONWISE COMPARISON AS OF 2023.txt" htmlTables="1" htmlFormat="all"/>
  </connection>
  <connection id="9" xr16:uid="{CDB9994B-D5CE-4C7C-BC94-1342C71CD356}" name="Connection2" type="4" refreshedVersion="0" background="1">
    <webPr url="https://research.stlouisfed.org/fred2/data/Arizona.txt" htmlTables="1" htmlFormat="all"/>
  </connection>
  <connection id="10" xr16:uid="{2B6D6FD3-C966-4D03-9BD5-79B2B73C54D9}" name="Connection3" type="4" refreshedVersion="0" background="1">
    <webPr url="https://research.stlouisfed.org/fred2/data/California.txt" htmlTables="1" htmlFormat="all"/>
  </connection>
  <connection id="11" xr16:uid="{F0112856-55CA-4E10-ADC7-8CF915054031}" name="Connection4" type="4" refreshedVersion="0" background="1">
    <webPr url="https://research.stlouisfed.org/fred2/data/Colorado.txt" htmlTables="1" htmlFormat="all"/>
  </connection>
  <connection id="12" xr16:uid="{028F3B38-FF64-4518-A016-E7CA280C4B26}" name="Connection5" type="4" refreshedVersion="0" background="1">
    <webPr url="https://research.stlouisfed.org/fred2/data/Hawaii.txt" htmlTables="1" htmlFormat="all"/>
  </connection>
  <connection id="13" xr16:uid="{1CF8941B-8CEC-40E0-A2DE-37321AAF81F3}" name="Connection6" type="4" refreshedVersion="0" background="1">
    <webPr url="https://research.stlouisfed.org/fred2/data/Idaho.txt" htmlTables="1" htmlFormat="all"/>
  </connection>
  <connection id="14" xr16:uid="{761062E3-0A91-47F5-B67B-48B366ED2AA9}" name="Connection7" type="4" refreshedVersion="0" background="1">
    <webPr url="https://research.stlouisfed.org/fred2/data/Montana.txt" htmlTables="1" htmlFormat="all"/>
  </connection>
  <connection id="15" xr16:uid="{F915E971-A585-4C91-8E03-CE4E542D4AC0}" name="Connection8" type="4" refreshedVersion="0" background="1">
    <webPr url="https://research.stlouisfed.org/fred2/data/Nevada.txt" htmlTables="1" htmlFormat="all"/>
  </connection>
  <connection id="16" xr16:uid="{9AD40610-2D0B-4C2D-96EA-92003BBE8B3C}" name="Connection9" type="4" refreshedVersion="0" background="1">
    <webPr url="https://research.stlouisfed.org/fred2/data/New Mexico.txt" htmlTables="1" htmlFormat="all"/>
  </connection>
</connections>
</file>

<file path=xl/sharedStrings.xml><?xml version="1.0" encoding="utf-8"?>
<sst xmlns="http://schemas.openxmlformats.org/spreadsheetml/2006/main" count="264" uniqueCount="146">
  <si>
    <t>lin</t>
  </si>
  <si>
    <t>Monthly</t>
  </si>
  <si>
    <t>date</t>
  </si>
  <si>
    <t>value</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</si>
  <si>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</si>
  <si>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</si>
  <si>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</si>
  <si>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</si>
  <si>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</si>
  <si>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</si>
  <si>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</si>
  <si>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</si>
  <si>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</si>
  <si>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</si>
  <si>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</si>
  <si>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</si>
  <si>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</si>
  <si>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</si>
  <si>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</si>
  <si>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</si>
  <si>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</si>
  <si>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</si>
  <si>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</si>
  <si>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</si>
  <si>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</si>
  <si>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</si>
  <si>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</si>
  <si>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</si>
  <si>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</si>
  <si>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</si>
  <si>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</si>
  <si>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</si>
  <si>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</si>
  <si>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</si>
  <si>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</si>
  <si>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</si>
  <si>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</si>
  <si>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</si>
  <si>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</si>
  <si>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</si>
  <si>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</si>
  <si>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</si>
  <si>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</si>
  <si>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</si>
  <si>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</si>
  <si>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</si>
  <si>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</si>
  <si>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</si>
  <si>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</si>
  <si>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</si>
  <si>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</si>
  <si>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</si>
  <si>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</si>
  <si>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</si>
  <si>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t>
  </si>
  <si>
    <t>Building Permits</t>
  </si>
  <si>
    <t>Total</t>
  </si>
  <si>
    <t>Total Number of Housing Units</t>
  </si>
  <si>
    <t xml:space="preserve">Average number of Housing Units </t>
  </si>
  <si>
    <t>Year</t>
  </si>
  <si>
    <t>NorthEast</t>
  </si>
  <si>
    <t>MidWest</t>
  </si>
  <si>
    <t>South</t>
  </si>
  <si>
    <t>West</t>
  </si>
  <si>
    <t>Region</t>
  </si>
  <si>
    <t>DATA PREPARATION FOR CHART</t>
  </si>
  <si>
    <t>Drop Down List for Dynamic Chart</t>
  </si>
  <si>
    <t>GDP</t>
  </si>
  <si>
    <t>FEDFUNDS</t>
  </si>
  <si>
    <t>Gross Domestic Product</t>
  </si>
  <si>
    <t>U.S. Bureau of Economic Analysis</t>
  </si>
  <si>
    <t>Quarterly</t>
  </si>
  <si>
    <t>Billions of Dollars</t>
  </si>
  <si>
    <t>1947-01-01 to 2024-07-01</t>
  </si>
  <si>
    <t>Federal Funds Effective Rate</t>
  </si>
  <si>
    <t>Board of Governors of the Federal Reserve System (US)</t>
  </si>
  <si>
    <t>Percent</t>
  </si>
  <si>
    <t>1954-07-01 to 2024-11-01</t>
  </si>
  <si>
    <t>COMPUTSA</t>
  </si>
  <si>
    <t>PERMIT</t>
  </si>
  <si>
    <t>U.S. Census Bureau, U.S. Department of Housing and Urban Development</t>
  </si>
  <si>
    <t>Thousands of Units</t>
  </si>
  <si>
    <t>New Privately-Owned Housing Units Completed: Total Units</t>
  </si>
  <si>
    <t>1968-01-01 to 2024-10-01</t>
  </si>
  <si>
    <t>New Privately-Owned Housing Units Authorized in Permit-Issuing Places: Total Units</t>
  </si>
  <si>
    <t>1960-01-01 to 2024-10-01</t>
  </si>
  <si>
    <t>Completed Housing Unit</t>
  </si>
  <si>
    <t>Authorised Housing Unit</t>
  </si>
  <si>
    <t>Number of Incomplete Authorised Housing Unit</t>
  </si>
  <si>
    <t>Permits per Population</t>
  </si>
  <si>
    <t>Population</t>
  </si>
  <si>
    <t>%Permits per Population</t>
  </si>
  <si>
    <t>MidWest Region Data</t>
  </si>
  <si>
    <t>West Region Data</t>
  </si>
  <si>
    <t>South Region Data</t>
  </si>
  <si>
    <t>NorthEast Region Data</t>
  </si>
  <si>
    <t>Highest Permits Authorised State</t>
  </si>
  <si>
    <t>Number of Permits</t>
  </si>
  <si>
    <t>USSTHPI</t>
  </si>
  <si>
    <t>All-Transactions House Price Index for the United States</t>
  </si>
  <si>
    <t>U.S. Federal Housing Finance Agency</t>
  </si>
  <si>
    <t>Index 1980:Q1=100</t>
  </si>
  <si>
    <t>1975-01-01 to 2024-07-01</t>
  </si>
  <si>
    <t>Correlation coefficient between new Housing Construction and GDP</t>
  </si>
  <si>
    <t>Correlation coefficient between new Housing Construction and House Price Index</t>
  </si>
  <si>
    <t>Housing Permits</t>
  </si>
  <si>
    <t>House Price Index</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</si>
  <si>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</si>
  <si>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</si>
  <si>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</si>
  <si>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</si>
  <si>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</si>
  <si>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</si>
  <si>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</si>
  <si>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</si>
  <si>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</si>
  <si>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</si>
  <si>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</si>
  <si>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</si>
  <si>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</si>
  <si>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</si>
  <si>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</si>
  <si>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</si>
  <si>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</si>
  <si>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</si>
  <si>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</si>
  <si>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</si>
  <si>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</si>
  <si>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</si>
  <si>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</si>
  <si>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X Variable 1</t>
  </si>
  <si>
    <t>X Variable 2</t>
  </si>
  <si>
    <t>REGIONWISE COMPARISON AS OF 2023</t>
  </si>
  <si>
    <t>Comparison of the Housing Price Index of the Highest Number of Housing Construction States</t>
  </si>
  <si>
    <t>Housing Price Index</t>
  </si>
  <si>
    <t>NYSTHPI</t>
  </si>
  <si>
    <t>ILSTHPI</t>
  </si>
  <si>
    <t>TXSTHPI</t>
  </si>
  <si>
    <t>CASTHPI</t>
  </si>
  <si>
    <t>All-Transactions House Price Index for New York</t>
  </si>
  <si>
    <t>All-Transactions House Price Index for Illinois</t>
  </si>
  <si>
    <t>All-Transactions House Price Index for Texas</t>
  </si>
  <si>
    <t>All-Transactions House Price Index for California</t>
  </si>
  <si>
    <t>2023 DATA ONLY</t>
  </si>
  <si>
    <t>Interest Rate</t>
  </si>
  <si>
    <t>Correlation coefficient between new Housing Construction and Interest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</si>
</sst>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mm/dd/yyyy"/>
  </numFmts>
  <fonts count="14" x14ac:knownFonts="1">
    <font>
      <sz val="11"/>
      <color theme="1"/>
      <name val="Calibri"/>
      <scheme val="minor"/>
    </font>
    <font>
      <sz val="11"/>
      <color theme="1"/>
      <name val="Calibri"/>
      <family val="2"/>
      <scheme val="minor"/>
    </font>
    <font>
      <u/>
      <sz val="11"/>
      <color theme="10"/>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14"/>
      <color rgb="FFC00000"/>
      <name val="Calibri"/>
      <family val="2"/>
      <scheme val="minor"/>
    </font>
    <font>
      <i/>
      <sz val="11"/>
      <color theme="1"/>
      <name val="Calibri"/>
      <family val="2"/>
      <scheme val="minor"/>
    </font>
    <font>
      <b/>
      <sz val="11"/>
      <name val="Calibri"/>
      <family val="2"/>
      <scheme val="minor"/>
    </font>
    <font>
      <sz val="11"/>
      <name val="Calibri"/>
      <family val="2"/>
      <scheme val="minor"/>
    </font>
    <font>
      <sz val="10"/>
      <name val="Arial"/>
      <family val="2"/>
    </font>
  </fonts>
  <fills count="8">
    <fill>
      <patternFill patternType="none"/>
    </fill>
    <fill>
      <patternFill patternType="gray125"/>
    </fill>
    <fill>
      <patternFill patternType="solid">
        <fgColor theme="6" tint="0.59999389629810485"/>
        <bgColor indexed="65"/>
      </patternFill>
    </fill>
    <fill>
      <patternFill patternType="solid">
        <fgColor rgb="FFFFFF0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9" tint="0.79998168889431442"/>
        <bgColor indexed="64"/>
      </patternFill>
    </fill>
  </fills>
  <borders count="4">
    <border>
      <left/>
      <right/>
      <top/>
      <bottom/>
      <diagonal/>
    </border>
    <border>
      <left/>
      <right/>
      <top/>
      <bottom/>
      <diagonal/>
    </border>
    <border>
      <left/>
      <right/>
      <top/>
      <bottom style="medium">
        <color indexed="64"/>
      </bottom>
      <diagonal/>
    </border>
    <border>
      <left/>
      <right/>
      <top style="medium">
        <color indexed="64"/>
      </top>
      <bottom style="thin">
        <color indexed="64"/>
      </bottom>
      <diagonal/>
    </border>
  </borders>
  <cellStyleXfs count="9">
    <xf numFmtId="0" fontId="0" fillId="0" borderId="0"/>
    <xf numFmtId="0" fontId="2" fillId="0" borderId="0" applyNumberFormat="0" applyFill="0" applyBorder="0" applyAlignment="0" applyProtection="0"/>
    <xf numFmtId="0" fontId="1" fillId="2" borderId="0" applyNumberFormat="0" applyBorder="0" applyAlignment="0" applyProtection="0"/>
    <xf numFmtId="0" fontId="13" fillId="0" borderId="1"/>
    <xf numFmtId="9" fontId="13" fillId="0" borderId="1" applyFont="0" applyFill="0" applyBorder="0" applyAlignment="0" applyProtection="0"/>
    <xf numFmtId="44" fontId="13" fillId="0" borderId="1" applyFont="0" applyFill="0" applyBorder="0" applyAlignment="0" applyProtection="0"/>
    <xf numFmtId="42" fontId="13" fillId="0" borderId="1" applyFont="0" applyFill="0" applyBorder="0" applyAlignment="0" applyProtection="0"/>
    <xf numFmtId="43" fontId="13" fillId="0" borderId="1" applyFont="0" applyFill="0" applyBorder="0" applyAlignment="0" applyProtection="0"/>
    <xf numFmtId="41" fontId="13" fillId="0" borderId="1" applyFont="0" applyFill="0" applyBorder="0" applyAlignment="0" applyProtection="0"/>
  </cellStyleXfs>
  <cellXfs count="44">
    <xf numFmtId="0" fontId="0" fillId="0" borderId="0" xfId="0"/>
    <xf numFmtId="164" fontId="0" fillId="0" borderId="0" xfId="0" applyNumberFormat="1"/>
    <xf numFmtId="165" fontId="0" fillId="0" borderId="0" xfId="0" applyNumberFormat="1"/>
    <xf numFmtId="165" fontId="2" fillId="0" borderId="0" xfId="1" applyNumberFormat="1"/>
    <xf numFmtId="164" fontId="0" fillId="3" borderId="0" xfId="0" applyNumberFormat="1" applyFill="1"/>
    <xf numFmtId="165" fontId="0" fillId="0" borderId="0" xfId="0" applyNumberFormat="1" applyAlignment="1">
      <alignment horizontal="center"/>
    </xf>
    <xf numFmtId="165" fontId="3" fillId="0" borderId="0" xfId="0" applyNumberFormat="1" applyFont="1"/>
    <xf numFmtId="164" fontId="3" fillId="0" borderId="0" xfId="0" applyNumberFormat="1" applyFont="1"/>
    <xf numFmtId="0" fontId="0" fillId="0" borderId="0" xfId="0" applyAlignment="1">
      <alignment horizontal="center"/>
    </xf>
    <xf numFmtId="0" fontId="3" fillId="0" borderId="0" xfId="0" applyFont="1" applyAlignment="1">
      <alignment horizontal="center"/>
    </xf>
    <xf numFmtId="165" fontId="3" fillId="4" borderId="0" xfId="0" applyNumberFormat="1" applyFont="1" applyFill="1" applyAlignment="1">
      <alignment horizontal="center"/>
    </xf>
    <xf numFmtId="165" fontId="3" fillId="0" borderId="0" xfId="0" applyNumberFormat="1" applyFont="1" applyAlignment="1">
      <alignment horizontal="center"/>
    </xf>
    <xf numFmtId="165" fontId="3" fillId="5" borderId="0" xfId="0" applyNumberFormat="1" applyFont="1" applyFill="1"/>
    <xf numFmtId="165" fontId="3" fillId="5" borderId="0" xfId="0" applyNumberFormat="1" applyFont="1" applyFill="1" applyAlignment="1">
      <alignment horizontal="center"/>
    </xf>
    <xf numFmtId="164" fontId="3" fillId="0" borderId="0" xfId="0" applyNumberFormat="1" applyFont="1" applyAlignment="1">
      <alignment horizontal="center"/>
    </xf>
    <xf numFmtId="0" fontId="0" fillId="3" borderId="0" xfId="0" applyFill="1"/>
    <xf numFmtId="164" fontId="7" fillId="2" borderId="0" xfId="2" applyNumberFormat="1" applyFont="1"/>
    <xf numFmtId="10" fontId="7" fillId="2" borderId="0" xfId="2" applyNumberFormat="1" applyFont="1"/>
    <xf numFmtId="0" fontId="4" fillId="0" borderId="0" xfId="0" applyFont="1"/>
    <xf numFmtId="10" fontId="7" fillId="0" borderId="0" xfId="0" applyNumberFormat="1" applyFont="1" applyAlignment="1">
      <alignment horizontal="center"/>
    </xf>
    <xf numFmtId="0" fontId="6" fillId="6" borderId="0" xfId="0" applyFont="1" applyFill="1"/>
    <xf numFmtId="0" fontId="5" fillId="6" borderId="0" xfId="0" applyFont="1" applyFill="1"/>
    <xf numFmtId="0" fontId="0" fillId="0" borderId="1" xfId="0" applyBorder="1"/>
    <xf numFmtId="0" fontId="0" fillId="0" borderId="2" xfId="0" applyBorder="1"/>
    <xf numFmtId="0" fontId="10" fillId="0" borderId="3" xfId="0" applyFont="1" applyBorder="1" applyAlignment="1">
      <alignment horizontal="center"/>
    </xf>
    <xf numFmtId="0" fontId="10" fillId="0" borderId="3" xfId="0" applyFont="1" applyBorder="1" applyAlignment="1">
      <alignment horizontal="centerContinuous"/>
    </xf>
    <xf numFmtId="0" fontId="8" fillId="0" borderId="0" xfId="0" applyFont="1"/>
    <xf numFmtId="0" fontId="5" fillId="0" borderId="0" xfId="0" applyFont="1"/>
    <xf numFmtId="165" fontId="11" fillId="7" borderId="0" xfId="0" applyNumberFormat="1" applyFont="1" applyFill="1" applyAlignment="1">
      <alignment horizontal="center"/>
    </xf>
    <xf numFmtId="0" fontId="11" fillId="7" borderId="0" xfId="0" applyFont="1" applyFill="1"/>
    <xf numFmtId="0" fontId="11" fillId="7" borderId="0" xfId="0" applyFont="1" applyFill="1" applyAlignment="1">
      <alignment horizontal="center"/>
    </xf>
    <xf numFmtId="0" fontId="12" fillId="7" borderId="0" xfId="0" applyFont="1" applyFill="1"/>
    <xf numFmtId="0" fontId="0" fillId="7" borderId="0" xfId="0" applyFill="1"/>
    <xf numFmtId="164" fontId="0" fillId="7" borderId="0" xfId="0" applyNumberFormat="1" applyFill="1"/>
    <xf numFmtId="4" fontId="13" fillId="7" borderId="1" xfId="3" applyNumberFormat="1" applyFill="1" applyAlignment="1">
      <alignment horizontal="right" vertical="center"/>
    </xf>
    <xf numFmtId="165" fontId="7" fillId="2" borderId="0" xfId="2" applyNumberFormat="1" applyFont="1" applyAlignment="1">
      <alignment horizontal="left"/>
    </xf>
    <xf numFmtId="165" fontId="6" fillId="2" borderId="0" xfId="2" applyNumberFormat="1" applyFont="1" applyAlignment="1">
      <alignment horizontal="center"/>
    </xf>
    <xf numFmtId="164" fontId="3" fillId="0" borderId="0" xfId="0" applyNumberFormat="1" applyFont="1" applyAlignment="1">
      <alignment horizontal="center"/>
    </xf>
    <xf numFmtId="164" fontId="1" fillId="4" borderId="0" xfId="0" applyNumberFormat="1" applyFont="1" applyFill="1" applyAlignment="1">
      <alignment horizontal="center"/>
    </xf>
    <xf numFmtId="164" fontId="0" fillId="4" borderId="0" xfId="0" applyNumberFormat="1" applyFill="1" applyAlignment="1">
      <alignment horizontal="center"/>
    </xf>
    <xf numFmtId="164" fontId="1" fillId="4" borderId="1" xfId="0" applyNumberFormat="1" applyFont="1" applyFill="1" applyBorder="1" applyAlignment="1">
      <alignment horizontal="center"/>
    </xf>
    <xf numFmtId="0" fontId="9" fillId="0" borderId="0" xfId="0" applyFont="1" applyAlignment="1">
      <alignment horizontal="center"/>
    </xf>
    <xf numFmtId="0" fontId="11" fillId="7" borderId="0" xfId="0" applyFont="1" applyFill="1" applyAlignment="1">
      <alignment horizontal="center"/>
    </xf>
    <xf numFmtId="164" fontId="11" fillId="7" borderId="0" xfId="0" applyNumberFormat="1" applyFont="1" applyFill="1" applyAlignment="1">
      <alignment horizontal="center"/>
    </xf>
  </cellXfs>
  <cellStyles count="9">
    <cellStyle name="40% - Accent3" xfId="2" builtinId="39"/>
    <cellStyle name="Comma [0] 2" xfId="8" xr:uid="{F462131E-31A3-4A28-99EF-832C11EA3EF3}"/>
    <cellStyle name="Comma 2" xfId="7" xr:uid="{1A1CCDAD-802C-4B91-8D72-11A3988F3A46}"/>
    <cellStyle name="Currency [0] 2" xfId="6" xr:uid="{DBAEDAA7-D02E-4C5D-A994-B157436ADD81}"/>
    <cellStyle name="Currency 2" xfId="5" xr:uid="{1967C763-65E5-49C4-A5E3-62082B1C68DF}"/>
    <cellStyle name="Hyperlink" xfId="1" builtinId="8"/>
    <cellStyle name="Normal" xfId="0" builtinId="0"/>
    <cellStyle name="Normal 2" xfId="3" xr:uid="{0A32F73D-8A3F-4F28-8CA9-B5F8E3BCEBB7}"/>
    <cellStyle name="Percent 2" xfId="4" xr:uid="{A21CECC9-0EA4-4298-9A7F-0666484CD655}"/>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8.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chemeClr val="bg1"/>
                </a:solidFill>
              </a:defRPr>
            </a:pPr>
            <a:r>
              <a:rPr lang="en-US">
                <a:solidFill>
                  <a:schemeClr val="bg1"/>
                </a:solidFill>
              </a:rPr>
              <a:t>States with</a:t>
            </a:r>
            <a:r>
              <a:rPr lang="en-US" baseline="0">
                <a:solidFill>
                  <a:schemeClr val="bg1"/>
                </a:solidFill>
              </a:rPr>
              <a:t> the H</a:t>
            </a:r>
            <a:r>
              <a:rPr lang="en-US">
                <a:solidFill>
                  <a:schemeClr val="bg1"/>
                </a:solidFill>
              </a:rPr>
              <a:t>ighest</a:t>
            </a:r>
            <a:r>
              <a:rPr lang="en-US" baseline="0">
                <a:solidFill>
                  <a:schemeClr val="bg1"/>
                </a:solidFill>
              </a:rPr>
              <a:t> Number of Permits (2023) </a:t>
            </a:r>
            <a:endParaRPr lang="en-US">
              <a:solidFill>
                <a:schemeClr val="bg1"/>
              </a:solidFill>
            </a:endParaRPr>
          </a:p>
        </c:rich>
      </c:tx>
      <c:overlay val="0"/>
    </c:title>
    <c:autoTitleDeleted val="0"/>
    <c:plotArea>
      <c:layout/>
      <c:lineChart>
        <c:grouping val="stacked"/>
        <c:varyColors val="0"/>
        <c:ser>
          <c:idx val="2"/>
          <c:order val="0"/>
          <c:tx>
            <c:strRef>
              <c:f>NorthEast!$F$2</c:f>
              <c:strCache>
                <c:ptCount val="1"/>
                <c:pt idx="0">
                  <c:v>New York</c:v>
                </c:pt>
              </c:strCache>
            </c:strRef>
          </c:tx>
          <c:cat>
            <c:numRef>
              <c:f>NorthEast!$A$3:$A$26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NorthEast!$F$3:$F$26</c:f>
              <c:numCache>
                <c:formatCode>0.0</c:formatCode>
                <c:ptCount val="24"/>
                <c:pt idx="0">
                  <c:v>3645.1562140057099</c:v>
                </c:pt>
                <c:pt idx="1">
                  <c:v>3750.8495270583198</c:v>
                </c:pt>
                <c:pt idx="2">
                  <c:v>4109.3325518987704</c:v>
                </c:pt>
                <c:pt idx="3">
                  <c:v>4127.1447655141101</c:v>
                </c:pt>
                <c:pt idx="4">
                  <c:v>4651.8606919547101</c:v>
                </c:pt>
                <c:pt idx="5">
                  <c:v>4938.6476356831299</c:v>
                </c:pt>
                <c:pt idx="6">
                  <c:v>4640.4468172995403</c:v>
                </c:pt>
                <c:pt idx="7">
                  <c:v>4648.4280074510598</c:v>
                </c:pt>
                <c:pt idx="8">
                  <c:v>3850.22849793458</c:v>
                </c:pt>
                <c:pt idx="9">
                  <c:v>1413.4617946232499</c:v>
                </c:pt>
                <c:pt idx="10">
                  <c:v>1705.60217064787</c:v>
                </c:pt>
                <c:pt idx="11">
                  <c:v>1736.04616927806</c:v>
                </c:pt>
                <c:pt idx="12">
                  <c:v>2074.3351546321801</c:v>
                </c:pt>
                <c:pt idx="13">
                  <c:v>2727.6925410601102</c:v>
                </c:pt>
                <c:pt idx="14">
                  <c:v>3027.7613758419102</c:v>
                </c:pt>
                <c:pt idx="15">
                  <c:v>5972.5157231831899</c:v>
                </c:pt>
                <c:pt idx="16">
                  <c:v>2735.9124268999699</c:v>
                </c:pt>
                <c:pt idx="17">
                  <c:v>3323.1383243675</c:v>
                </c:pt>
                <c:pt idx="18">
                  <c:v>3158.83263407614</c:v>
                </c:pt>
                <c:pt idx="19">
                  <c:v>3654.1492131905402</c:v>
                </c:pt>
                <c:pt idx="20">
                  <c:v>3199.5550908996502</c:v>
                </c:pt>
                <c:pt idx="21">
                  <c:v>3517.8463911888698</c:v>
                </c:pt>
                <c:pt idx="22">
                  <c:v>3502.5923282148301</c:v>
                </c:pt>
                <c:pt idx="23">
                  <c:v>2076.8418756820201</c:v>
                </c:pt>
              </c:numCache>
            </c:numRef>
          </c:val>
          <c:smooth val="0"/>
          <c:extLst>
            <c:ext xmlns:c16="http://schemas.microsoft.com/office/drawing/2014/chart" uri="{C3380CC4-5D6E-409C-BE32-E72D297353CC}">
              <c16:uniqueId val="{00000005-BD27-488B-A5C3-E7A2E9FD090B}"/>
            </c:ext>
          </c:extLst>
        </c:ser>
        <c:ser>
          <c:idx val="0"/>
          <c:order val="1"/>
          <c:tx>
            <c:strRef>
              <c:f>South!$P$2</c:f>
              <c:strCache>
                <c:ptCount val="1"/>
                <c:pt idx="0">
                  <c:v>Texas</c:v>
                </c:pt>
              </c:strCache>
            </c:strRef>
          </c:tx>
          <c:spPr>
            <a:ln>
              <a:solidFill>
                <a:schemeClr val="bg2">
                  <a:lumMod val="75000"/>
                </a:schemeClr>
              </a:solidFill>
            </a:ln>
          </c:spPr>
          <c:cat>
            <c:numRef>
              <c:f>NorthEast!$A$3:$A$26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South!$P$3:$P$26</c:f>
              <c:numCache>
                <c:formatCode>0.0</c:formatCode>
                <c:ptCount val="24"/>
                <c:pt idx="0">
                  <c:v>11064.8791761553</c:v>
                </c:pt>
                <c:pt idx="1">
                  <c:v>12064.443320955301</c:v>
                </c:pt>
                <c:pt idx="2">
                  <c:v>13279.4682833755</c:v>
                </c:pt>
                <c:pt idx="3">
                  <c:v>14397.9482281006</c:v>
                </c:pt>
                <c:pt idx="4">
                  <c:v>14823.0512401745</c:v>
                </c:pt>
                <c:pt idx="5">
                  <c:v>17202.225239527601</c:v>
                </c:pt>
                <c:pt idx="6">
                  <c:v>17625.667954457502</c:v>
                </c:pt>
                <c:pt idx="7">
                  <c:v>14319.213906676499</c:v>
                </c:pt>
                <c:pt idx="8">
                  <c:v>10403.279626764301</c:v>
                </c:pt>
                <c:pt idx="9">
                  <c:v>6842.8409982727999</c:v>
                </c:pt>
                <c:pt idx="10">
                  <c:v>6948.4093787116499</c:v>
                </c:pt>
                <c:pt idx="11">
                  <c:v>7783.2988748520202</c:v>
                </c:pt>
                <c:pt idx="12">
                  <c:v>10817.268907886601</c:v>
                </c:pt>
                <c:pt idx="13">
                  <c:v>12270.201633618401</c:v>
                </c:pt>
                <c:pt idx="14">
                  <c:v>13781.5878260802</c:v>
                </c:pt>
                <c:pt idx="15">
                  <c:v>14279.514209676699</c:v>
                </c:pt>
                <c:pt idx="16">
                  <c:v>13360.396986625001</c:v>
                </c:pt>
                <c:pt idx="17">
                  <c:v>14291.294737340901</c:v>
                </c:pt>
                <c:pt idx="18">
                  <c:v>15582.179747514299</c:v>
                </c:pt>
                <c:pt idx="19">
                  <c:v>16700.9309857021</c:v>
                </c:pt>
                <c:pt idx="20">
                  <c:v>18609.875053978401</c:v>
                </c:pt>
                <c:pt idx="21">
                  <c:v>21057.428837157298</c:v>
                </c:pt>
                <c:pt idx="22">
                  <c:v>21669.122595297998</c:v>
                </c:pt>
                <c:pt idx="23">
                  <c:v>18357.4866767731</c:v>
                </c:pt>
              </c:numCache>
            </c:numRef>
          </c:val>
          <c:smooth val="0"/>
          <c:extLst>
            <c:ext xmlns:c16="http://schemas.microsoft.com/office/drawing/2014/chart" uri="{C3380CC4-5D6E-409C-BE32-E72D297353CC}">
              <c16:uniqueId val="{00000006-BD27-488B-A5C3-E7A2E9FD090B}"/>
            </c:ext>
          </c:extLst>
        </c:ser>
        <c:ser>
          <c:idx val="1"/>
          <c:order val="2"/>
          <c:tx>
            <c:strRef>
              <c:f>MidWest!$B$2</c:f>
              <c:strCache>
                <c:ptCount val="1"/>
                <c:pt idx="0">
                  <c:v>Illinois</c:v>
                </c:pt>
              </c:strCache>
            </c:strRef>
          </c:tx>
          <c:spPr>
            <a:ln>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c:spPr>
          <c:cat>
            <c:numRef>
              <c:f>NorthEast!$A$3:$A$26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MidWest!$B$3:$B$26</c:f>
              <c:numCache>
                <c:formatCode>0.0</c:formatCode>
                <c:ptCount val="24"/>
                <c:pt idx="0">
                  <c:v>4262.3789306393401</c:v>
                </c:pt>
                <c:pt idx="1">
                  <c:v>4457.4204052988598</c:v>
                </c:pt>
                <c:pt idx="2">
                  <c:v>4833.42818459103</c:v>
                </c:pt>
                <c:pt idx="3">
                  <c:v>5113.5113226536396</c:v>
                </c:pt>
                <c:pt idx="4">
                  <c:v>5019.0845452187395</c:v>
                </c:pt>
                <c:pt idx="5">
                  <c:v>5648.0947182947803</c:v>
                </c:pt>
                <c:pt idx="6">
                  <c:v>4915.7822441993403</c:v>
                </c:pt>
                <c:pt idx="7">
                  <c:v>3583.9448389271001</c:v>
                </c:pt>
                <c:pt idx="8">
                  <c:v>1847.90887962081</c:v>
                </c:pt>
                <c:pt idx="9">
                  <c:v>937.18097738992299</c:v>
                </c:pt>
                <c:pt idx="10">
                  <c:v>955.04764693592097</c:v>
                </c:pt>
                <c:pt idx="11">
                  <c:v>1039.3290311788501</c:v>
                </c:pt>
                <c:pt idx="12">
                  <c:v>1127.17459335698</c:v>
                </c:pt>
                <c:pt idx="13">
                  <c:v>1385.0679018045701</c:v>
                </c:pt>
                <c:pt idx="14">
                  <c:v>1651.5158624948899</c:v>
                </c:pt>
                <c:pt idx="15">
                  <c:v>1676.0778332362299</c:v>
                </c:pt>
                <c:pt idx="16">
                  <c:v>1849.82973851617</c:v>
                </c:pt>
                <c:pt idx="17">
                  <c:v>1956.9383123105099</c:v>
                </c:pt>
                <c:pt idx="18">
                  <c:v>1878.5200614359801</c:v>
                </c:pt>
                <c:pt idx="19">
                  <c:v>1760.37176445102</c:v>
                </c:pt>
                <c:pt idx="20">
                  <c:v>1465.68855189633</c:v>
                </c:pt>
                <c:pt idx="21">
                  <c:v>1661.4362965221201</c:v>
                </c:pt>
                <c:pt idx="22">
                  <c:v>1682.50220577509</c:v>
                </c:pt>
                <c:pt idx="23">
                  <c:v>1307.00979174197</c:v>
                </c:pt>
              </c:numCache>
            </c:numRef>
          </c:val>
          <c:smooth val="0"/>
          <c:extLst>
            <c:ext xmlns:c16="http://schemas.microsoft.com/office/drawing/2014/chart" uri="{C3380CC4-5D6E-409C-BE32-E72D297353CC}">
              <c16:uniqueId val="{00000007-BD27-488B-A5C3-E7A2E9FD090B}"/>
            </c:ext>
          </c:extLst>
        </c:ser>
        <c:ser>
          <c:idx val="3"/>
          <c:order val="3"/>
          <c:tx>
            <c:strRef>
              <c:f>West!$D$2</c:f>
              <c:strCache>
                <c:ptCount val="1"/>
                <c:pt idx="0">
                  <c:v>California</c:v>
                </c:pt>
              </c:strCache>
            </c:strRef>
          </c:tx>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cat>
            <c:numRef>
              <c:f>NorthEast!$A$3:$A$26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West!$D$3:$D$26</c:f>
              <c:numCache>
                <c:formatCode>0.0</c:formatCode>
                <c:ptCount val="24"/>
                <c:pt idx="0">
                  <c:v>11976.223216623101</c:v>
                </c:pt>
                <c:pt idx="1">
                  <c:v>11861.6497082435</c:v>
                </c:pt>
                <c:pt idx="2">
                  <c:v>13111.0262461901</c:v>
                </c:pt>
                <c:pt idx="3">
                  <c:v>15736.4233691383</c:v>
                </c:pt>
                <c:pt idx="4">
                  <c:v>17369.231308005001</c:v>
                </c:pt>
                <c:pt idx="5">
                  <c:v>16446.7507751376</c:v>
                </c:pt>
                <c:pt idx="6">
                  <c:v>12827.6194886147</c:v>
                </c:pt>
                <c:pt idx="7">
                  <c:v>8839.3986981409398</c:v>
                </c:pt>
                <c:pt idx="8">
                  <c:v>5058.7717428851702</c:v>
                </c:pt>
                <c:pt idx="9">
                  <c:v>2768.58511272546</c:v>
                </c:pt>
                <c:pt idx="10">
                  <c:v>3597.44384599158</c:v>
                </c:pt>
                <c:pt idx="11">
                  <c:v>3742.74027172558</c:v>
                </c:pt>
                <c:pt idx="12">
                  <c:v>4735.0751780740902</c:v>
                </c:pt>
                <c:pt idx="13">
                  <c:v>6467.2501340729495</c:v>
                </c:pt>
                <c:pt idx="14">
                  <c:v>6878.5516051765799</c:v>
                </c:pt>
                <c:pt idx="15">
                  <c:v>8135.1756018714996</c:v>
                </c:pt>
                <c:pt idx="16">
                  <c:v>8408.3109160981003</c:v>
                </c:pt>
                <c:pt idx="17">
                  <c:v>9201.7198150370295</c:v>
                </c:pt>
                <c:pt idx="18">
                  <c:v>9658.6014411935394</c:v>
                </c:pt>
                <c:pt idx="19">
                  <c:v>9170.0855812146001</c:v>
                </c:pt>
                <c:pt idx="20">
                  <c:v>8799.4815747827397</c:v>
                </c:pt>
                <c:pt idx="21">
                  <c:v>10001.157228070901</c:v>
                </c:pt>
                <c:pt idx="22">
                  <c:v>9412.3136239587893</c:v>
                </c:pt>
                <c:pt idx="23">
                  <c:v>9118.7666626951504</c:v>
                </c:pt>
              </c:numCache>
            </c:numRef>
          </c:val>
          <c:smooth val="0"/>
          <c:extLst>
            <c:ext xmlns:c16="http://schemas.microsoft.com/office/drawing/2014/chart" uri="{C3380CC4-5D6E-409C-BE32-E72D297353CC}">
              <c16:uniqueId val="{00000008-BD27-488B-A5C3-E7A2E9FD090B}"/>
            </c:ext>
          </c:extLst>
        </c:ser>
        <c:dLbls>
          <c:showLegendKey val="0"/>
          <c:showVal val="0"/>
          <c:showCatName val="0"/>
          <c:showSerName val="0"/>
          <c:showPercent val="0"/>
          <c:showBubbleSize val="0"/>
        </c:dLbls>
        <c:marker val="1"/>
        <c:smooth val="0"/>
        <c:axId val="861277824"/>
        <c:axId val="861281152"/>
      </c:lineChart>
      <c:catAx>
        <c:axId val="86127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861281152"/>
        <c:crosses val="autoZero"/>
        <c:auto val="1"/>
        <c:lblAlgn val="ctr"/>
        <c:lblOffset val="100"/>
        <c:noMultiLvlLbl val="0"/>
      </c:catAx>
      <c:valAx>
        <c:axId val="861281152"/>
        <c:scaling>
          <c:orientation val="minMax"/>
        </c:scaling>
        <c:delete val="0"/>
        <c:axPos val="l"/>
        <c:majorGridlines>
          <c:spPr>
            <a:ln w="9525" cap="flat" cmpd="sng" algn="ctr">
              <a:noFill/>
              <a:round/>
            </a:ln>
            <a:effectLst/>
          </c:spPr>
        </c:majorGridlines>
        <c:numFmt formatCode="0.0" sourceLinked="1"/>
        <c:majorTickMark val="none"/>
        <c:minorTickMark val="none"/>
        <c:tickLblPos val="nextTo"/>
        <c:spPr>
          <a:solidFill>
            <a:schemeClr val="tx2">
              <a:lumMod val="85000"/>
              <a:lumOff val="15000"/>
            </a:schemeClr>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1277824"/>
        <c:crosses val="autoZero"/>
        <c:crossBetween val="between"/>
      </c:valAx>
      <c:spPr>
        <a:solidFill>
          <a:schemeClr val="tx2">
            <a:lumMod val="75000"/>
            <a:lumOff val="25000"/>
          </a:schemeClr>
        </a:solidFill>
      </c:spPr>
    </c:plotArea>
    <c:legend>
      <c:legendPos val="b"/>
      <c:overlay val="0"/>
      <c:txPr>
        <a:bodyPr/>
        <a:lstStyle/>
        <a:p>
          <a:pPr>
            <a:defRPr>
              <a:solidFill>
                <a:schemeClr val="bg1"/>
              </a:solidFill>
            </a:defRPr>
          </a:pPr>
          <a:endParaRPr lang="en-US"/>
        </a:p>
      </c:txPr>
    </c:legend>
    <c:plotVisOnly val="1"/>
    <c:dispBlanksAs val="gap"/>
    <c:showDLblsOverMax val="0"/>
    <c:extLst/>
  </c:chart>
  <c:spPr>
    <a:solidFill>
      <a:schemeClr val="tx2">
        <a:lumMod val="85000"/>
        <a:lumOff val="15000"/>
      </a:schemeClr>
    </a:solidFill>
    <a:effectLst>
      <a:outerShdw blurRad="50800" dist="38100" dir="5400000" algn="t" rotWithShape="0">
        <a:prstClr val="black">
          <a:alpha val="40000"/>
        </a:prstClr>
      </a:outerShdw>
      <a:softEdge rad="101600"/>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Number of new licenses issued by the Government for construction projects in MidWest</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MidWest!$B$2</c:f>
              <c:strCache>
                <c:ptCount val="1"/>
                <c:pt idx="0">
                  <c:v>Illinois</c:v>
                </c:pt>
              </c:strCache>
            </c:strRef>
          </c:tx>
          <c:spPr>
            <a:ln w="28575" cap="rnd">
              <a:solidFill>
                <a:schemeClr val="accent2"/>
              </a:solidFill>
              <a:round/>
            </a:ln>
            <a:effectLst/>
          </c:spPr>
          <c:marker>
            <c:symbol val="none"/>
          </c:marker>
          <c:cat>
            <c:numRef>
              <c:f>MidWest!$A$3:$A$26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MidWest!$B$3:$B$26</c:f>
              <c:numCache>
                <c:formatCode>0.0</c:formatCode>
                <c:ptCount val="24"/>
                <c:pt idx="0">
                  <c:v>4262.3789306393401</c:v>
                </c:pt>
                <c:pt idx="1">
                  <c:v>4457.4204052988598</c:v>
                </c:pt>
                <c:pt idx="2">
                  <c:v>4833.42818459103</c:v>
                </c:pt>
                <c:pt idx="3">
                  <c:v>5113.5113226536396</c:v>
                </c:pt>
                <c:pt idx="4">
                  <c:v>5019.0845452187395</c:v>
                </c:pt>
                <c:pt idx="5">
                  <c:v>5648.0947182947803</c:v>
                </c:pt>
                <c:pt idx="6">
                  <c:v>4915.7822441993403</c:v>
                </c:pt>
                <c:pt idx="7">
                  <c:v>3583.9448389271001</c:v>
                </c:pt>
                <c:pt idx="8">
                  <c:v>1847.90887962081</c:v>
                </c:pt>
                <c:pt idx="9">
                  <c:v>937.18097738992299</c:v>
                </c:pt>
                <c:pt idx="10">
                  <c:v>955.04764693592097</c:v>
                </c:pt>
                <c:pt idx="11">
                  <c:v>1039.3290311788501</c:v>
                </c:pt>
                <c:pt idx="12">
                  <c:v>1127.17459335698</c:v>
                </c:pt>
                <c:pt idx="13">
                  <c:v>1385.0679018045701</c:v>
                </c:pt>
                <c:pt idx="14">
                  <c:v>1651.5158624948899</c:v>
                </c:pt>
                <c:pt idx="15">
                  <c:v>1676.0778332362299</c:v>
                </c:pt>
                <c:pt idx="16">
                  <c:v>1849.82973851617</c:v>
                </c:pt>
                <c:pt idx="17">
                  <c:v>1956.9383123105099</c:v>
                </c:pt>
                <c:pt idx="18">
                  <c:v>1878.5200614359801</c:v>
                </c:pt>
                <c:pt idx="19">
                  <c:v>1760.37176445102</c:v>
                </c:pt>
                <c:pt idx="20">
                  <c:v>1465.68855189633</c:v>
                </c:pt>
                <c:pt idx="21">
                  <c:v>1661.4362965221201</c:v>
                </c:pt>
                <c:pt idx="22">
                  <c:v>1682.50220577509</c:v>
                </c:pt>
                <c:pt idx="23">
                  <c:v>1307.00979174197</c:v>
                </c:pt>
              </c:numCache>
            </c:numRef>
          </c:val>
          <c:smooth val="0"/>
          <c:extLst>
            <c:ext xmlns:c16="http://schemas.microsoft.com/office/drawing/2014/chart" uri="{C3380CC4-5D6E-409C-BE32-E72D297353CC}">
              <c16:uniqueId val="{00000001-F23A-4009-AD10-17D47A20355B}"/>
            </c:ext>
          </c:extLst>
        </c:ser>
        <c:ser>
          <c:idx val="2"/>
          <c:order val="2"/>
          <c:tx>
            <c:strRef>
              <c:f>MidWest!$C$2</c:f>
              <c:strCache>
                <c:ptCount val="1"/>
                <c:pt idx="0">
                  <c:v>Indiana</c:v>
                </c:pt>
              </c:strCache>
            </c:strRef>
          </c:tx>
          <c:spPr>
            <a:ln w="28575" cap="rnd">
              <a:solidFill>
                <a:schemeClr val="accent3"/>
              </a:solidFill>
              <a:round/>
            </a:ln>
            <a:effectLst/>
          </c:spPr>
          <c:marker>
            <c:symbol val="none"/>
          </c:marker>
          <c:cat>
            <c:numRef>
              <c:f>MidWest!$A$3:$A$26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MidWest!$C$3:$C$26</c:f>
              <c:numCache>
                <c:formatCode>0.0</c:formatCode>
                <c:ptCount val="24"/>
                <c:pt idx="0">
                  <c:v>3116.7174191938102</c:v>
                </c:pt>
                <c:pt idx="1">
                  <c:v>3185.9456241206999</c:v>
                </c:pt>
                <c:pt idx="2">
                  <c:v>3376.4113522943799</c:v>
                </c:pt>
                <c:pt idx="3">
                  <c:v>3310.8558028611701</c:v>
                </c:pt>
                <c:pt idx="4">
                  <c:v>3289.09630197769</c:v>
                </c:pt>
                <c:pt idx="5">
                  <c:v>3140.15448861597</c:v>
                </c:pt>
                <c:pt idx="6">
                  <c:v>2415.8738237225198</c:v>
                </c:pt>
                <c:pt idx="7">
                  <c:v>1943.8026567869399</c:v>
                </c:pt>
                <c:pt idx="8">
                  <c:v>1332.38046595483</c:v>
                </c:pt>
                <c:pt idx="9">
                  <c:v>1005.01429172759</c:v>
                </c:pt>
                <c:pt idx="10">
                  <c:v>1038.25151671753</c:v>
                </c:pt>
                <c:pt idx="11">
                  <c:v>1019.31186159732</c:v>
                </c:pt>
                <c:pt idx="12">
                  <c:v>1179.1687799476499</c:v>
                </c:pt>
                <c:pt idx="13">
                  <c:v>1526.2426549275499</c:v>
                </c:pt>
                <c:pt idx="14">
                  <c:v>1487.3852670997801</c:v>
                </c:pt>
                <c:pt idx="15">
                  <c:v>1496.04771345881</c:v>
                </c:pt>
                <c:pt idx="16">
                  <c:v>1538.9400757451599</c:v>
                </c:pt>
                <c:pt idx="17">
                  <c:v>1639.7116221400099</c:v>
                </c:pt>
                <c:pt idx="18">
                  <c:v>1769.6747489468401</c:v>
                </c:pt>
                <c:pt idx="19">
                  <c:v>1830.4083409413799</c:v>
                </c:pt>
                <c:pt idx="20">
                  <c:v>1988.5145606083099</c:v>
                </c:pt>
                <c:pt idx="21">
                  <c:v>2414.6881296503102</c:v>
                </c:pt>
                <c:pt idx="22">
                  <c:v>2398.1588763366099</c:v>
                </c:pt>
                <c:pt idx="23">
                  <c:v>2207.7078225433202</c:v>
                </c:pt>
              </c:numCache>
            </c:numRef>
          </c:val>
          <c:smooth val="0"/>
          <c:extLst>
            <c:ext xmlns:c16="http://schemas.microsoft.com/office/drawing/2014/chart" uri="{C3380CC4-5D6E-409C-BE32-E72D297353CC}">
              <c16:uniqueId val="{00000002-F23A-4009-AD10-17D47A20355B}"/>
            </c:ext>
          </c:extLst>
        </c:ser>
        <c:ser>
          <c:idx val="3"/>
          <c:order val="3"/>
          <c:tx>
            <c:strRef>
              <c:f>MidWest!$D$2</c:f>
              <c:strCache>
                <c:ptCount val="1"/>
                <c:pt idx="0">
                  <c:v>Iowa</c:v>
                </c:pt>
              </c:strCache>
            </c:strRef>
          </c:tx>
          <c:spPr>
            <a:ln w="28575" cap="rnd">
              <a:solidFill>
                <a:schemeClr val="accent4"/>
              </a:solidFill>
              <a:round/>
            </a:ln>
            <a:effectLst/>
          </c:spPr>
          <c:marker>
            <c:symbol val="none"/>
          </c:marker>
          <c:cat>
            <c:numRef>
              <c:f>MidWest!$A$3:$A$26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MidWest!$D$3:$D$26</c:f>
              <c:numCache>
                <c:formatCode>0.0</c:formatCode>
                <c:ptCount val="24"/>
                <c:pt idx="0">
                  <c:v>1027.9548797504599</c:v>
                </c:pt>
                <c:pt idx="1">
                  <c:v>1043.0578207874601</c:v>
                </c:pt>
                <c:pt idx="2">
                  <c:v>1188.6694462570399</c:v>
                </c:pt>
                <c:pt idx="3">
                  <c:v>1350.33109262983</c:v>
                </c:pt>
                <c:pt idx="4">
                  <c:v>1284.31889611113</c:v>
                </c:pt>
                <c:pt idx="5">
                  <c:v>1392.9962744147999</c:v>
                </c:pt>
                <c:pt idx="6">
                  <c:v>1069.1485985551301</c:v>
                </c:pt>
                <c:pt idx="7">
                  <c:v>892.97302787069395</c:v>
                </c:pt>
                <c:pt idx="8">
                  <c:v>641.01954947832996</c:v>
                </c:pt>
                <c:pt idx="9">
                  <c:v>587.60115103231703</c:v>
                </c:pt>
                <c:pt idx="10">
                  <c:v>623.98304725037804</c:v>
                </c:pt>
                <c:pt idx="11">
                  <c:v>626.60936666945997</c:v>
                </c:pt>
                <c:pt idx="12">
                  <c:v>823.00388393550304</c:v>
                </c:pt>
                <c:pt idx="13">
                  <c:v>899.43682536597896</c:v>
                </c:pt>
                <c:pt idx="14">
                  <c:v>893.23485391902204</c:v>
                </c:pt>
                <c:pt idx="15">
                  <c:v>838.99279217910396</c:v>
                </c:pt>
                <c:pt idx="16">
                  <c:v>1119.47589451267</c:v>
                </c:pt>
                <c:pt idx="17">
                  <c:v>1100.3231380018301</c:v>
                </c:pt>
                <c:pt idx="18">
                  <c:v>950.19861830309003</c:v>
                </c:pt>
                <c:pt idx="19">
                  <c:v>933.21011165173297</c:v>
                </c:pt>
                <c:pt idx="20">
                  <c:v>1049.31569487053</c:v>
                </c:pt>
                <c:pt idx="21">
                  <c:v>1192.1438519804601</c:v>
                </c:pt>
                <c:pt idx="22">
                  <c:v>1061.1422553832001</c:v>
                </c:pt>
                <c:pt idx="23">
                  <c:v>898.78529513450701</c:v>
                </c:pt>
              </c:numCache>
            </c:numRef>
          </c:val>
          <c:smooth val="0"/>
          <c:extLst>
            <c:ext xmlns:c16="http://schemas.microsoft.com/office/drawing/2014/chart" uri="{C3380CC4-5D6E-409C-BE32-E72D297353CC}">
              <c16:uniqueId val="{00000003-F23A-4009-AD10-17D47A20355B}"/>
            </c:ext>
          </c:extLst>
        </c:ser>
        <c:ser>
          <c:idx val="4"/>
          <c:order val="4"/>
          <c:tx>
            <c:strRef>
              <c:f>MidWest!$E$2</c:f>
              <c:strCache>
                <c:ptCount val="1"/>
                <c:pt idx="0">
                  <c:v>Kansas</c:v>
                </c:pt>
              </c:strCache>
            </c:strRef>
          </c:tx>
          <c:spPr>
            <a:ln w="28575" cap="rnd">
              <a:solidFill>
                <a:schemeClr val="accent5"/>
              </a:solidFill>
              <a:round/>
            </a:ln>
            <a:effectLst/>
          </c:spPr>
          <c:marker>
            <c:symbol val="none"/>
          </c:marker>
          <c:cat>
            <c:numRef>
              <c:f>MidWest!$A$3:$A$26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MidWest!$E$3:$E$26</c:f>
              <c:numCache>
                <c:formatCode>0.0</c:formatCode>
                <c:ptCount val="24"/>
                <c:pt idx="0">
                  <c:v>1031.5660470673599</c:v>
                </c:pt>
                <c:pt idx="1">
                  <c:v>1133.34408295925</c:v>
                </c:pt>
                <c:pt idx="2">
                  <c:v>975.74033948112606</c:v>
                </c:pt>
                <c:pt idx="3">
                  <c:v>1160.84564384697</c:v>
                </c:pt>
                <c:pt idx="4">
                  <c:v>992.150102061133</c:v>
                </c:pt>
                <c:pt idx="5">
                  <c:v>1173.41836010368</c:v>
                </c:pt>
                <c:pt idx="6">
                  <c:v>1090.01801906182</c:v>
                </c:pt>
                <c:pt idx="7">
                  <c:v>854.61896775623302</c:v>
                </c:pt>
                <c:pt idx="8">
                  <c:v>649.10636409813901</c:v>
                </c:pt>
                <c:pt idx="9">
                  <c:v>555.57917921077103</c:v>
                </c:pt>
                <c:pt idx="10">
                  <c:v>391.59971325682602</c:v>
                </c:pt>
                <c:pt idx="11">
                  <c:v>412.65664044382697</c:v>
                </c:pt>
                <c:pt idx="12">
                  <c:v>513.81631995382895</c:v>
                </c:pt>
                <c:pt idx="13">
                  <c:v>645.29383911179502</c:v>
                </c:pt>
                <c:pt idx="14">
                  <c:v>668.50340856270498</c:v>
                </c:pt>
                <c:pt idx="15">
                  <c:v>646.90015413865501</c:v>
                </c:pt>
                <c:pt idx="16">
                  <c:v>674.14739928240101</c:v>
                </c:pt>
                <c:pt idx="17">
                  <c:v>758.04861938194097</c:v>
                </c:pt>
                <c:pt idx="18">
                  <c:v>737.85934863755301</c:v>
                </c:pt>
                <c:pt idx="19">
                  <c:v>631.33929535133802</c:v>
                </c:pt>
                <c:pt idx="20">
                  <c:v>659.39671368071004</c:v>
                </c:pt>
                <c:pt idx="21">
                  <c:v>758.788737026268</c:v>
                </c:pt>
                <c:pt idx="22">
                  <c:v>757.40791384878196</c:v>
                </c:pt>
                <c:pt idx="23">
                  <c:v>718.71958813302797</c:v>
                </c:pt>
              </c:numCache>
            </c:numRef>
          </c:val>
          <c:smooth val="0"/>
          <c:extLst>
            <c:ext xmlns:c16="http://schemas.microsoft.com/office/drawing/2014/chart" uri="{C3380CC4-5D6E-409C-BE32-E72D297353CC}">
              <c16:uniqueId val="{00000004-F23A-4009-AD10-17D47A20355B}"/>
            </c:ext>
          </c:extLst>
        </c:ser>
        <c:ser>
          <c:idx val="5"/>
          <c:order val="5"/>
          <c:tx>
            <c:strRef>
              <c:f>MidWest!$F$2</c:f>
              <c:strCache>
                <c:ptCount val="1"/>
                <c:pt idx="0">
                  <c:v>Michigan</c:v>
                </c:pt>
              </c:strCache>
            </c:strRef>
          </c:tx>
          <c:spPr>
            <a:ln w="28575" cap="rnd">
              <a:solidFill>
                <a:schemeClr val="accent6"/>
              </a:solidFill>
              <a:round/>
            </a:ln>
            <a:effectLst/>
          </c:spPr>
          <c:marker>
            <c:symbol val="none"/>
          </c:marker>
          <c:cat>
            <c:numRef>
              <c:f>MidWest!$A$3:$A$26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MidWest!$F$3:$F$26</c:f>
              <c:numCache>
                <c:formatCode>0.0</c:formatCode>
                <c:ptCount val="24"/>
                <c:pt idx="0">
                  <c:v>4256.9326106899298</c:v>
                </c:pt>
                <c:pt idx="1">
                  <c:v>4008.6096346699701</c:v>
                </c:pt>
                <c:pt idx="2">
                  <c:v>4092.17898299539</c:v>
                </c:pt>
                <c:pt idx="3">
                  <c:v>4240.5581435899203</c:v>
                </c:pt>
                <c:pt idx="4">
                  <c:v>4355.9402369118397</c:v>
                </c:pt>
                <c:pt idx="5">
                  <c:v>4008.5086446047999</c:v>
                </c:pt>
                <c:pt idx="6">
                  <c:v>2634.3066581459202</c:v>
                </c:pt>
                <c:pt idx="7">
                  <c:v>1572.94780469885</c:v>
                </c:pt>
                <c:pt idx="8">
                  <c:v>916.54085980944706</c:v>
                </c:pt>
                <c:pt idx="9">
                  <c:v>576.88568406821196</c:v>
                </c:pt>
                <c:pt idx="10">
                  <c:v>767.67687534143704</c:v>
                </c:pt>
                <c:pt idx="11">
                  <c:v>730.03358591647304</c:v>
                </c:pt>
                <c:pt idx="12">
                  <c:v>980.03200607231099</c:v>
                </c:pt>
                <c:pt idx="13">
                  <c:v>1271.43757624419</c:v>
                </c:pt>
                <c:pt idx="14">
                  <c:v>1311.20627453872</c:v>
                </c:pt>
                <c:pt idx="15">
                  <c:v>1710.4248108187801</c:v>
                </c:pt>
                <c:pt idx="16">
                  <c:v>2097.25375937021</c:v>
                </c:pt>
                <c:pt idx="17">
                  <c:v>2134.2152246728801</c:v>
                </c:pt>
                <c:pt idx="18">
                  <c:v>1712.50576155576</c:v>
                </c:pt>
                <c:pt idx="19">
                  <c:v>1791.5349042175999</c:v>
                </c:pt>
                <c:pt idx="20">
                  <c:v>1706.8078215780899</c:v>
                </c:pt>
                <c:pt idx="21">
                  <c:v>1883.1898688798301</c:v>
                </c:pt>
                <c:pt idx="22">
                  <c:v>1740.45962118885</c:v>
                </c:pt>
                <c:pt idx="23">
                  <c:v>1633.1706488643699</c:v>
                </c:pt>
              </c:numCache>
            </c:numRef>
          </c:val>
          <c:smooth val="0"/>
          <c:extLst>
            <c:ext xmlns:c16="http://schemas.microsoft.com/office/drawing/2014/chart" uri="{C3380CC4-5D6E-409C-BE32-E72D297353CC}">
              <c16:uniqueId val="{00000005-F23A-4009-AD10-17D47A20355B}"/>
            </c:ext>
          </c:extLst>
        </c:ser>
        <c:ser>
          <c:idx val="6"/>
          <c:order val="6"/>
          <c:tx>
            <c:strRef>
              <c:f>MidWest!$G$2</c:f>
              <c:strCache>
                <c:ptCount val="1"/>
                <c:pt idx="0">
                  <c:v>Minnesota</c:v>
                </c:pt>
              </c:strCache>
            </c:strRef>
          </c:tx>
          <c:spPr>
            <a:ln w="28575" cap="rnd">
              <a:solidFill>
                <a:schemeClr val="accent1">
                  <a:lumMod val="60000"/>
                </a:schemeClr>
              </a:solidFill>
              <a:round/>
            </a:ln>
            <a:effectLst/>
          </c:spPr>
          <c:marker>
            <c:symbol val="none"/>
          </c:marker>
          <c:cat>
            <c:numRef>
              <c:f>MidWest!$A$3:$A$26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MidWest!$G$3:$G$26</c:f>
              <c:numCache>
                <c:formatCode>0.0</c:formatCode>
                <c:ptCount val="24"/>
                <c:pt idx="0">
                  <c:v>2731.2790196026199</c:v>
                </c:pt>
                <c:pt idx="1">
                  <c:v>2748.66012149273</c:v>
                </c:pt>
                <c:pt idx="2">
                  <c:v>3112.1685610900799</c:v>
                </c:pt>
                <c:pt idx="3">
                  <c:v>3340.7318822792899</c:v>
                </c:pt>
                <c:pt idx="4">
                  <c:v>3356.9816052931001</c:v>
                </c:pt>
                <c:pt idx="5">
                  <c:v>2994.0874892337802</c:v>
                </c:pt>
                <c:pt idx="6">
                  <c:v>2353.4847383441702</c:v>
                </c:pt>
                <c:pt idx="7">
                  <c:v>1487.3993658884201</c:v>
                </c:pt>
                <c:pt idx="8">
                  <c:v>876.63597025303295</c:v>
                </c:pt>
                <c:pt idx="9">
                  <c:v>809.897208286004</c:v>
                </c:pt>
                <c:pt idx="10">
                  <c:v>791.76125436639597</c:v>
                </c:pt>
                <c:pt idx="11">
                  <c:v>679.42465645985897</c:v>
                </c:pt>
                <c:pt idx="12">
                  <c:v>1266.6836552004299</c:v>
                </c:pt>
                <c:pt idx="13">
                  <c:v>1377.8981506434</c:v>
                </c:pt>
                <c:pt idx="14">
                  <c:v>1368.17858697676</c:v>
                </c:pt>
                <c:pt idx="15">
                  <c:v>1672.51295473767</c:v>
                </c:pt>
                <c:pt idx="16">
                  <c:v>1953.41436412798</c:v>
                </c:pt>
                <c:pt idx="17">
                  <c:v>2075.59840684039</c:v>
                </c:pt>
                <c:pt idx="18">
                  <c:v>2171.9107769157799</c:v>
                </c:pt>
                <c:pt idx="19">
                  <c:v>2495.5201357184401</c:v>
                </c:pt>
                <c:pt idx="20">
                  <c:v>2472.14121596932</c:v>
                </c:pt>
                <c:pt idx="21">
                  <c:v>3140.7227964060999</c:v>
                </c:pt>
                <c:pt idx="22">
                  <c:v>2680.4806872643699</c:v>
                </c:pt>
                <c:pt idx="23">
                  <c:v>1974.4164670387599</c:v>
                </c:pt>
              </c:numCache>
            </c:numRef>
          </c:val>
          <c:smooth val="0"/>
          <c:extLst>
            <c:ext xmlns:c16="http://schemas.microsoft.com/office/drawing/2014/chart" uri="{C3380CC4-5D6E-409C-BE32-E72D297353CC}">
              <c16:uniqueId val="{00000006-F23A-4009-AD10-17D47A20355B}"/>
            </c:ext>
          </c:extLst>
        </c:ser>
        <c:ser>
          <c:idx val="7"/>
          <c:order val="7"/>
          <c:tx>
            <c:strRef>
              <c:f>MidWest!$H$2</c:f>
              <c:strCache>
                <c:ptCount val="1"/>
                <c:pt idx="0">
                  <c:v>Missouri</c:v>
                </c:pt>
              </c:strCache>
            </c:strRef>
          </c:tx>
          <c:spPr>
            <a:ln w="28575" cap="rnd">
              <a:solidFill>
                <a:schemeClr val="accent2">
                  <a:lumMod val="60000"/>
                </a:schemeClr>
              </a:solidFill>
              <a:round/>
            </a:ln>
            <a:effectLst/>
          </c:spPr>
          <c:marker>
            <c:symbol val="none"/>
          </c:marker>
          <c:cat>
            <c:numRef>
              <c:f>MidWest!$A$3:$A$26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MidWest!$H$3:$H$26</c:f>
              <c:numCache>
                <c:formatCode>0.0</c:formatCode>
                <c:ptCount val="24"/>
                <c:pt idx="0">
                  <c:v>1880.2226677522499</c:v>
                </c:pt>
                <c:pt idx="1">
                  <c:v>1979.5435376160499</c:v>
                </c:pt>
                <c:pt idx="2">
                  <c:v>2340.4811004816202</c:v>
                </c:pt>
                <c:pt idx="3">
                  <c:v>2288.3535886854502</c:v>
                </c:pt>
                <c:pt idx="4">
                  <c:v>2475.4694541674899</c:v>
                </c:pt>
                <c:pt idx="5">
                  <c:v>2561.73223120792</c:v>
                </c:pt>
                <c:pt idx="6">
                  <c:v>2267.60249340973</c:v>
                </c:pt>
                <c:pt idx="7">
                  <c:v>1585.1890491720801</c:v>
                </c:pt>
                <c:pt idx="8">
                  <c:v>978.90222474348502</c:v>
                </c:pt>
                <c:pt idx="9">
                  <c:v>702.56454832238899</c:v>
                </c:pt>
                <c:pt idx="10">
                  <c:v>685.24023484022405</c:v>
                </c:pt>
                <c:pt idx="11">
                  <c:v>679.63006201458597</c:v>
                </c:pt>
                <c:pt idx="12">
                  <c:v>964.53041460452505</c:v>
                </c:pt>
                <c:pt idx="13">
                  <c:v>1045.0737707485901</c:v>
                </c:pt>
                <c:pt idx="14">
                  <c:v>1274.7387993326399</c:v>
                </c:pt>
                <c:pt idx="15">
                  <c:v>1410.2155284366099</c:v>
                </c:pt>
                <c:pt idx="16">
                  <c:v>1614.00325825134</c:v>
                </c:pt>
                <c:pt idx="17">
                  <c:v>1483.776610996</c:v>
                </c:pt>
                <c:pt idx="18">
                  <c:v>1262.1110776277801</c:v>
                </c:pt>
                <c:pt idx="19">
                  <c:v>1328.56939273377</c:v>
                </c:pt>
                <c:pt idx="20">
                  <c:v>1526.5147449655999</c:v>
                </c:pt>
                <c:pt idx="21">
                  <c:v>1731.6126648644899</c:v>
                </c:pt>
                <c:pt idx="22">
                  <c:v>1700.5010578839999</c:v>
                </c:pt>
                <c:pt idx="23">
                  <c:v>1404.07153121642</c:v>
                </c:pt>
              </c:numCache>
            </c:numRef>
          </c:val>
          <c:smooth val="0"/>
          <c:extLst>
            <c:ext xmlns:c16="http://schemas.microsoft.com/office/drawing/2014/chart" uri="{C3380CC4-5D6E-409C-BE32-E72D297353CC}">
              <c16:uniqueId val="{00000007-F23A-4009-AD10-17D47A20355B}"/>
            </c:ext>
          </c:extLst>
        </c:ser>
        <c:ser>
          <c:idx val="8"/>
          <c:order val="8"/>
          <c:tx>
            <c:strRef>
              <c:f>MidWest!$I$2</c:f>
              <c:strCache>
                <c:ptCount val="1"/>
                <c:pt idx="0">
                  <c:v>Nebraska</c:v>
                </c:pt>
              </c:strCache>
            </c:strRef>
          </c:tx>
          <c:spPr>
            <a:ln w="28575" cap="rnd">
              <a:solidFill>
                <a:schemeClr val="accent3">
                  <a:lumMod val="60000"/>
                </a:schemeClr>
              </a:solidFill>
              <a:round/>
            </a:ln>
            <a:effectLst/>
          </c:spPr>
          <c:marker>
            <c:symbol val="none"/>
          </c:marker>
          <c:cat>
            <c:numRef>
              <c:f>MidWest!$A$3:$A$26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MidWest!$I$3:$I$26</c:f>
              <c:numCache>
                <c:formatCode>0.0</c:formatCode>
                <c:ptCount val="24"/>
                <c:pt idx="0">
                  <c:v>748.22577756800797</c:v>
                </c:pt>
                <c:pt idx="1">
                  <c:v>636.07264049983701</c:v>
                </c:pt>
                <c:pt idx="2">
                  <c:v>782.82800533648594</c:v>
                </c:pt>
                <c:pt idx="3">
                  <c:v>812.72400156839797</c:v>
                </c:pt>
                <c:pt idx="4">
                  <c:v>869.86494555781405</c:v>
                </c:pt>
                <c:pt idx="5">
                  <c:v>912.47928251601002</c:v>
                </c:pt>
                <c:pt idx="6">
                  <c:v>805.82670483182198</c:v>
                </c:pt>
                <c:pt idx="7">
                  <c:v>631.78194783071797</c:v>
                </c:pt>
                <c:pt idx="8">
                  <c:v>553.76434300894005</c:v>
                </c:pt>
                <c:pt idx="9">
                  <c:v>405.97162954757601</c:v>
                </c:pt>
                <c:pt idx="10">
                  <c:v>430.21757922756098</c:v>
                </c:pt>
                <c:pt idx="11">
                  <c:v>419.29238919284899</c:v>
                </c:pt>
                <c:pt idx="12">
                  <c:v>556.57329274079598</c:v>
                </c:pt>
                <c:pt idx="13">
                  <c:v>666.60436793461201</c:v>
                </c:pt>
                <c:pt idx="14">
                  <c:v>637.48922655679303</c:v>
                </c:pt>
                <c:pt idx="15">
                  <c:v>615.54977715610596</c:v>
                </c:pt>
                <c:pt idx="16">
                  <c:v>692.32364201394205</c:v>
                </c:pt>
                <c:pt idx="17">
                  <c:v>755.12476494742805</c:v>
                </c:pt>
                <c:pt idx="18">
                  <c:v>681.59051253994903</c:v>
                </c:pt>
                <c:pt idx="19">
                  <c:v>653.39992440722403</c:v>
                </c:pt>
                <c:pt idx="20">
                  <c:v>763.62903431053905</c:v>
                </c:pt>
                <c:pt idx="21">
                  <c:v>815.72385084033294</c:v>
                </c:pt>
                <c:pt idx="22">
                  <c:v>874.32773580285902</c:v>
                </c:pt>
                <c:pt idx="23">
                  <c:v>743.29141889129096</c:v>
                </c:pt>
              </c:numCache>
            </c:numRef>
          </c:val>
          <c:smooth val="0"/>
          <c:extLst>
            <c:ext xmlns:c16="http://schemas.microsoft.com/office/drawing/2014/chart" uri="{C3380CC4-5D6E-409C-BE32-E72D297353CC}">
              <c16:uniqueId val="{00000008-F23A-4009-AD10-17D47A20355B}"/>
            </c:ext>
          </c:extLst>
        </c:ser>
        <c:ser>
          <c:idx val="9"/>
          <c:order val="9"/>
          <c:tx>
            <c:strRef>
              <c:f>MidWest!$J$2</c:f>
              <c:strCache>
                <c:ptCount val="1"/>
                <c:pt idx="0">
                  <c:v>North Dakota</c:v>
                </c:pt>
              </c:strCache>
            </c:strRef>
          </c:tx>
          <c:spPr>
            <a:ln w="28575" cap="rnd">
              <a:solidFill>
                <a:schemeClr val="accent4">
                  <a:lumMod val="60000"/>
                </a:schemeClr>
              </a:solidFill>
              <a:round/>
            </a:ln>
            <a:effectLst/>
          </c:spPr>
          <c:marker>
            <c:symbol val="none"/>
          </c:marker>
          <c:cat>
            <c:numRef>
              <c:f>MidWest!$A$3:$A$26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MidWest!$J$3:$J$26</c:f>
              <c:numCache>
                <c:formatCode>0.0</c:formatCode>
                <c:ptCount val="24"/>
                <c:pt idx="0">
                  <c:v>182.15642162310201</c:v>
                </c:pt>
                <c:pt idx="1">
                  <c:v>199.06672283741699</c:v>
                </c:pt>
                <c:pt idx="2">
                  <c:v>263.71246554103902</c:v>
                </c:pt>
                <c:pt idx="3">
                  <c:v>290.82461931900002</c:v>
                </c:pt>
                <c:pt idx="4">
                  <c:v>304.91952740462602</c:v>
                </c:pt>
                <c:pt idx="5">
                  <c:v>425.02664895029699</c:v>
                </c:pt>
                <c:pt idx="6">
                  <c:v>259.54682188697302</c:v>
                </c:pt>
                <c:pt idx="7">
                  <c:v>271.57345803855901</c:v>
                </c:pt>
                <c:pt idx="8">
                  <c:v>232.94001580874399</c:v>
                </c:pt>
                <c:pt idx="9">
                  <c:v>229.199962742895</c:v>
                </c:pt>
                <c:pt idx="10">
                  <c:v>314.70927379884</c:v>
                </c:pt>
                <c:pt idx="11">
                  <c:v>386.37444282051098</c:v>
                </c:pt>
                <c:pt idx="12">
                  <c:v>650.46541276592905</c:v>
                </c:pt>
                <c:pt idx="13">
                  <c:v>732.23098089538098</c:v>
                </c:pt>
                <c:pt idx="14">
                  <c:v>966.57600484077795</c:v>
                </c:pt>
                <c:pt idx="15">
                  <c:v>566.71999155583603</c:v>
                </c:pt>
                <c:pt idx="16">
                  <c:v>441.488678147126</c:v>
                </c:pt>
                <c:pt idx="17">
                  <c:v>307.88203561102398</c:v>
                </c:pt>
                <c:pt idx="18">
                  <c:v>257.26499752863498</c:v>
                </c:pt>
                <c:pt idx="19">
                  <c:v>203.583279014179</c:v>
                </c:pt>
                <c:pt idx="20">
                  <c:v>295.02691216969203</c:v>
                </c:pt>
                <c:pt idx="21">
                  <c:v>350.976192425948</c:v>
                </c:pt>
                <c:pt idx="22">
                  <c:v>274.24350600187898</c:v>
                </c:pt>
                <c:pt idx="23">
                  <c:v>279.88983152617902</c:v>
                </c:pt>
              </c:numCache>
            </c:numRef>
          </c:val>
          <c:smooth val="0"/>
          <c:extLst>
            <c:ext xmlns:c16="http://schemas.microsoft.com/office/drawing/2014/chart" uri="{C3380CC4-5D6E-409C-BE32-E72D297353CC}">
              <c16:uniqueId val="{00000009-F23A-4009-AD10-17D47A20355B}"/>
            </c:ext>
          </c:extLst>
        </c:ser>
        <c:ser>
          <c:idx val="10"/>
          <c:order val="10"/>
          <c:tx>
            <c:strRef>
              <c:f>MidWest!$K$2</c:f>
              <c:strCache>
                <c:ptCount val="1"/>
                <c:pt idx="0">
                  <c:v>Ohio</c:v>
                </c:pt>
              </c:strCache>
            </c:strRef>
          </c:tx>
          <c:spPr>
            <a:ln w="28575" cap="rnd">
              <a:solidFill>
                <a:schemeClr val="accent5">
                  <a:lumMod val="60000"/>
                </a:schemeClr>
              </a:solidFill>
              <a:round/>
            </a:ln>
            <a:effectLst/>
          </c:spPr>
          <c:marker>
            <c:symbol val="none"/>
          </c:marker>
          <c:cat>
            <c:numRef>
              <c:f>MidWest!$A$3:$A$26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MidWest!$K$3:$K$26</c:f>
              <c:numCache>
                <c:formatCode>0.0</c:formatCode>
                <c:ptCount val="24"/>
                <c:pt idx="0">
                  <c:v>4187.4892796529002</c:v>
                </c:pt>
                <c:pt idx="1">
                  <c:v>4241.3719173305999</c:v>
                </c:pt>
                <c:pt idx="2">
                  <c:v>4363.3954451381596</c:v>
                </c:pt>
                <c:pt idx="3">
                  <c:v>4429.7664226399802</c:v>
                </c:pt>
                <c:pt idx="4">
                  <c:v>4169.3612619786099</c:v>
                </c:pt>
                <c:pt idx="5">
                  <c:v>4528.3928668411399</c:v>
                </c:pt>
                <c:pt idx="6">
                  <c:v>3492.8337419447098</c:v>
                </c:pt>
                <c:pt idx="7">
                  <c:v>2693.7124652433099</c:v>
                </c:pt>
                <c:pt idx="8">
                  <c:v>1746.8143319452299</c:v>
                </c:pt>
                <c:pt idx="9">
                  <c:v>1105.9333133012201</c:v>
                </c:pt>
                <c:pt idx="10">
                  <c:v>1141.6177554537001</c:v>
                </c:pt>
                <c:pt idx="11">
                  <c:v>1206.5116460956399</c:v>
                </c:pt>
                <c:pt idx="12">
                  <c:v>1436.0040334053399</c:v>
                </c:pt>
                <c:pt idx="13">
                  <c:v>1819.8067690331</c:v>
                </c:pt>
                <c:pt idx="14">
                  <c:v>1665.44748396976</c:v>
                </c:pt>
                <c:pt idx="15">
                  <c:v>1618.51759753641</c:v>
                </c:pt>
                <c:pt idx="16">
                  <c:v>1814.9411520661799</c:v>
                </c:pt>
                <c:pt idx="17">
                  <c:v>2007.30420822117</c:v>
                </c:pt>
                <c:pt idx="18">
                  <c:v>1930.3044241852499</c:v>
                </c:pt>
                <c:pt idx="19">
                  <c:v>1876.6491653784601</c:v>
                </c:pt>
                <c:pt idx="20">
                  <c:v>2416.9389428976001</c:v>
                </c:pt>
                <c:pt idx="21">
                  <c:v>2582.7294113892399</c:v>
                </c:pt>
                <c:pt idx="22">
                  <c:v>2553.9983476126799</c:v>
                </c:pt>
                <c:pt idx="23">
                  <c:v>2207.6565700598298</c:v>
                </c:pt>
              </c:numCache>
            </c:numRef>
          </c:val>
          <c:smooth val="0"/>
          <c:extLst>
            <c:ext xmlns:c16="http://schemas.microsoft.com/office/drawing/2014/chart" uri="{C3380CC4-5D6E-409C-BE32-E72D297353CC}">
              <c16:uniqueId val="{0000000A-F23A-4009-AD10-17D47A20355B}"/>
            </c:ext>
          </c:extLst>
        </c:ser>
        <c:ser>
          <c:idx val="11"/>
          <c:order val="11"/>
          <c:tx>
            <c:strRef>
              <c:f>MidWest!$L$2</c:f>
              <c:strCache>
                <c:ptCount val="1"/>
                <c:pt idx="0">
                  <c:v>South Dakota</c:v>
                </c:pt>
              </c:strCache>
            </c:strRef>
          </c:tx>
          <c:spPr>
            <a:ln w="28575" cap="rnd">
              <a:solidFill>
                <a:schemeClr val="accent6">
                  <a:lumMod val="60000"/>
                </a:schemeClr>
              </a:solidFill>
              <a:round/>
            </a:ln>
            <a:effectLst/>
          </c:spPr>
          <c:marker>
            <c:symbol val="none"/>
          </c:marker>
          <c:cat>
            <c:numRef>
              <c:f>MidWest!$A$3:$A$26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MidWest!$L$3:$L$26</c:f>
              <c:numCache>
                <c:formatCode>0.0</c:formatCode>
                <c:ptCount val="24"/>
                <c:pt idx="0">
                  <c:v>372.69434956166901</c:v>
                </c:pt>
                <c:pt idx="1">
                  <c:v>364.42675638754798</c:v>
                </c:pt>
                <c:pt idx="2">
                  <c:v>377.90550866793001</c:v>
                </c:pt>
                <c:pt idx="3">
                  <c:v>381.30290942129398</c:v>
                </c:pt>
                <c:pt idx="4">
                  <c:v>481.08302084831701</c:v>
                </c:pt>
                <c:pt idx="5">
                  <c:v>474.38626227090498</c:v>
                </c:pt>
                <c:pt idx="6">
                  <c:v>519.47299656112295</c:v>
                </c:pt>
                <c:pt idx="7">
                  <c:v>409.211218862409</c:v>
                </c:pt>
                <c:pt idx="8">
                  <c:v>331.017342952852</c:v>
                </c:pt>
                <c:pt idx="9">
                  <c:v>308.24081571058503</c:v>
                </c:pt>
                <c:pt idx="10">
                  <c:v>243.771782322467</c:v>
                </c:pt>
                <c:pt idx="11">
                  <c:v>229.21502388102999</c:v>
                </c:pt>
                <c:pt idx="12">
                  <c:v>361.07915583258603</c:v>
                </c:pt>
                <c:pt idx="13">
                  <c:v>425.42527862172102</c:v>
                </c:pt>
                <c:pt idx="14">
                  <c:v>427.96172319615698</c:v>
                </c:pt>
                <c:pt idx="15">
                  <c:v>351.37449557828</c:v>
                </c:pt>
                <c:pt idx="16">
                  <c:v>474.72946347099901</c:v>
                </c:pt>
                <c:pt idx="17">
                  <c:v>446.33749981420101</c:v>
                </c:pt>
                <c:pt idx="18">
                  <c:v>379.57883292027202</c:v>
                </c:pt>
                <c:pt idx="19">
                  <c:v>362.66366652893498</c:v>
                </c:pt>
                <c:pt idx="20">
                  <c:v>539.65615265733095</c:v>
                </c:pt>
                <c:pt idx="21">
                  <c:v>663.46117667660701</c:v>
                </c:pt>
                <c:pt idx="22">
                  <c:v>738.35934497776498</c:v>
                </c:pt>
                <c:pt idx="23">
                  <c:v>582.08543143601605</c:v>
                </c:pt>
              </c:numCache>
            </c:numRef>
          </c:val>
          <c:smooth val="0"/>
          <c:extLst>
            <c:ext xmlns:c16="http://schemas.microsoft.com/office/drawing/2014/chart" uri="{C3380CC4-5D6E-409C-BE32-E72D297353CC}">
              <c16:uniqueId val="{0000000B-F23A-4009-AD10-17D47A20355B}"/>
            </c:ext>
          </c:extLst>
        </c:ser>
        <c:ser>
          <c:idx val="12"/>
          <c:order val="12"/>
          <c:tx>
            <c:strRef>
              <c:f>MidWest!$M$2</c:f>
              <c:strCache>
                <c:ptCount val="1"/>
                <c:pt idx="0">
                  <c:v>Wisconsin</c:v>
                </c:pt>
              </c:strCache>
            </c:strRef>
          </c:tx>
          <c:spPr>
            <a:ln w="28575" cap="rnd">
              <a:solidFill>
                <a:schemeClr val="accent1">
                  <a:lumMod val="80000"/>
                  <a:lumOff val="20000"/>
                </a:schemeClr>
              </a:solidFill>
              <a:round/>
            </a:ln>
            <a:effectLst/>
          </c:spPr>
          <c:marker>
            <c:symbol val="none"/>
          </c:marker>
          <c:cat>
            <c:numRef>
              <c:f>MidWest!$A$3:$A$26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MidWest!$M$3:$M$26</c:f>
              <c:numCache>
                <c:formatCode>0.0</c:formatCode>
                <c:ptCount val="24"/>
                <c:pt idx="0">
                  <c:v>2717.8481628295099</c:v>
                </c:pt>
                <c:pt idx="1">
                  <c:v>2850.3892120781702</c:v>
                </c:pt>
                <c:pt idx="2">
                  <c:v>3172.6949452220201</c:v>
                </c:pt>
                <c:pt idx="3">
                  <c:v>3298.6745048866001</c:v>
                </c:pt>
                <c:pt idx="4">
                  <c:v>3127.5033546281902</c:v>
                </c:pt>
                <c:pt idx="5">
                  <c:v>2987.8859556447401</c:v>
                </c:pt>
                <c:pt idx="6">
                  <c:v>2384.9566082876399</c:v>
                </c:pt>
                <c:pt idx="7">
                  <c:v>1770.9895080030301</c:v>
                </c:pt>
                <c:pt idx="8">
                  <c:v>1273.72768358655</c:v>
                </c:pt>
                <c:pt idx="9">
                  <c:v>907.89755277672703</c:v>
                </c:pt>
                <c:pt idx="10">
                  <c:v>923.59672441225905</c:v>
                </c:pt>
                <c:pt idx="11">
                  <c:v>924.80206503606905</c:v>
                </c:pt>
                <c:pt idx="12">
                  <c:v>1019.4201505409</c:v>
                </c:pt>
                <c:pt idx="13">
                  <c:v>1160.7200261468499</c:v>
                </c:pt>
                <c:pt idx="14">
                  <c:v>1206.74477363805</c:v>
                </c:pt>
                <c:pt idx="15">
                  <c:v>1342.55946853048</c:v>
                </c:pt>
                <c:pt idx="16">
                  <c:v>1480.3986400934</c:v>
                </c:pt>
                <c:pt idx="17">
                  <c:v>1496.06329780705</c:v>
                </c:pt>
                <c:pt idx="18">
                  <c:v>1489.1266035420399</c:v>
                </c:pt>
                <c:pt idx="19">
                  <c:v>1432.1733888024401</c:v>
                </c:pt>
                <c:pt idx="20">
                  <c:v>1615.9243298655499</c:v>
                </c:pt>
                <c:pt idx="21">
                  <c:v>2134.6714817893699</c:v>
                </c:pt>
                <c:pt idx="22">
                  <c:v>1759.6874511846499</c:v>
                </c:pt>
                <c:pt idx="23">
                  <c:v>1647.2103105594799</c:v>
                </c:pt>
              </c:numCache>
            </c:numRef>
          </c:val>
          <c:smooth val="0"/>
          <c:extLst>
            <c:ext xmlns:c16="http://schemas.microsoft.com/office/drawing/2014/chart" uri="{C3380CC4-5D6E-409C-BE32-E72D297353CC}">
              <c16:uniqueId val="{0000000C-F23A-4009-AD10-17D47A20355B}"/>
            </c:ext>
          </c:extLst>
        </c:ser>
        <c:dLbls>
          <c:showLegendKey val="0"/>
          <c:showVal val="0"/>
          <c:showCatName val="0"/>
          <c:showSerName val="0"/>
          <c:showPercent val="0"/>
          <c:showBubbleSize val="0"/>
        </c:dLbls>
        <c:smooth val="0"/>
        <c:axId val="1760660895"/>
        <c:axId val="1760661311"/>
        <c:extLst>
          <c:ext xmlns:c15="http://schemas.microsoft.com/office/drawing/2012/chart" uri="{02D57815-91ED-43cb-92C2-25804820EDAC}">
            <c15:filteredLineSeries>
              <c15:ser>
                <c:idx val="0"/>
                <c:order val="0"/>
                <c:tx>
                  <c:strRef>
                    <c:extLst>
                      <c:ext uri="{02D57815-91ED-43cb-92C2-25804820EDAC}">
                        <c15:formulaRef>
                          <c15:sqref>MidWest!$A$2</c15:sqref>
                        </c15:formulaRef>
                      </c:ext>
                    </c:extLst>
                    <c:strCache>
                      <c:ptCount val="1"/>
                      <c:pt idx="0">
                        <c:v>Year</c:v>
                      </c:pt>
                    </c:strCache>
                  </c:strRef>
                </c:tx>
                <c:spPr>
                  <a:ln w="28575" cap="rnd">
                    <a:solidFill>
                      <a:schemeClr val="accent1"/>
                    </a:solidFill>
                    <a:round/>
                  </a:ln>
                  <a:effectLst/>
                </c:spPr>
                <c:marker>
                  <c:symbol val="none"/>
                </c:marker>
                <c:cat>
                  <c:numRef>
                    <c:extLst>
                      <c:ext uri="{02D57815-91ED-43cb-92C2-25804820EDAC}">
                        <c15:formulaRef>
                          <c15:sqref>MidWest!$A$3:$A$26</c15:sqref>
                        </c15:formulaRef>
                      </c:ext>
                    </c:extLst>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extLst>
                      <c:ext uri="{02D57815-91ED-43cb-92C2-25804820EDAC}">
                        <c15:formulaRef>
                          <c15:sqref>MidWest!$A$3:$A$26</c15:sqref>
                        </c15:formulaRef>
                      </c:ext>
                    </c:extLst>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val>
                <c:smooth val="0"/>
                <c:extLst>
                  <c:ext xmlns:c16="http://schemas.microsoft.com/office/drawing/2014/chart" uri="{C3380CC4-5D6E-409C-BE32-E72D297353CC}">
                    <c16:uniqueId val="{00000000-F23A-4009-AD10-17D47A20355B}"/>
                  </c:ext>
                </c:extLst>
              </c15:ser>
            </c15:filteredLineSeries>
          </c:ext>
        </c:extLst>
      </c:lineChart>
      <c:catAx>
        <c:axId val="176066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661311"/>
        <c:crosses val="autoZero"/>
        <c:auto val="1"/>
        <c:lblAlgn val="ctr"/>
        <c:lblOffset val="100"/>
        <c:noMultiLvlLbl val="0"/>
      </c:catAx>
      <c:valAx>
        <c:axId val="176066131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660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West!$R$1</c:f>
              <c:strCache>
                <c:ptCount val="1"/>
                <c:pt idx="0">
                  <c:v>Idaho</c:v>
                </c:pt>
              </c:strCache>
            </c:strRef>
          </c:tx>
          <c:spPr>
            <a:solidFill>
              <a:schemeClr val="accent1"/>
            </a:solidFill>
            <a:ln>
              <a:noFill/>
            </a:ln>
            <a:effectLst/>
          </c:spPr>
          <c:invertIfNegative val="0"/>
          <c:cat>
            <c:numRef>
              <c:f>West!$Q$2:$Q$25</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West!$R$2:$R$25</c:f>
              <c:numCache>
                <c:formatCode>General</c:formatCode>
                <c:ptCount val="24"/>
                <c:pt idx="0">
                  <c:v>863.50309115417099</c:v>
                </c:pt>
                <c:pt idx="1">
                  <c:v>932.10905262070605</c:v>
                </c:pt>
                <c:pt idx="2">
                  <c:v>1059.55256809708</c:v>
                </c:pt>
                <c:pt idx="3">
                  <c:v>1241.1037243848</c:v>
                </c:pt>
                <c:pt idx="4">
                  <c:v>1395.6436320164901</c:v>
                </c:pt>
                <c:pt idx="5">
                  <c:v>1754.8807344618299</c:v>
                </c:pt>
                <c:pt idx="6">
                  <c:v>1450.58830944281</c:v>
                </c:pt>
                <c:pt idx="7">
                  <c:v>1078.55271894925</c:v>
                </c:pt>
                <c:pt idx="8">
                  <c:v>572.55169390559797</c:v>
                </c:pt>
                <c:pt idx="9">
                  <c:v>447.16506445831402</c:v>
                </c:pt>
                <c:pt idx="10">
                  <c:v>390.96944430750602</c:v>
                </c:pt>
                <c:pt idx="11">
                  <c:v>348.71734504055502</c:v>
                </c:pt>
                <c:pt idx="12">
                  <c:v>551.48049434156496</c:v>
                </c:pt>
                <c:pt idx="13">
                  <c:v>709.12853886077096</c:v>
                </c:pt>
                <c:pt idx="14">
                  <c:v>762.16070684911494</c:v>
                </c:pt>
                <c:pt idx="15">
                  <c:v>776.45899236302205</c:v>
                </c:pt>
                <c:pt idx="16">
                  <c:v>961.39915021005299</c:v>
                </c:pt>
                <c:pt idx="17">
                  <c:v>1085.78960395944</c:v>
                </c:pt>
                <c:pt idx="18">
                  <c:v>1242.57198512228</c:v>
                </c:pt>
                <c:pt idx="19">
                  <c:v>1330.11444442889</c:v>
                </c:pt>
                <c:pt idx="20">
                  <c:v>1431.9030977621601</c:v>
                </c:pt>
                <c:pt idx="21">
                  <c:v>1617.528929068</c:v>
                </c:pt>
                <c:pt idx="22">
                  <c:v>1570.3973655519701</c:v>
                </c:pt>
                <c:pt idx="23">
                  <c:v>1515.9769989459101</c:v>
                </c:pt>
              </c:numCache>
            </c:numRef>
          </c:val>
          <c:extLst>
            <c:ext xmlns:c16="http://schemas.microsoft.com/office/drawing/2014/chart" uri="{C3380CC4-5D6E-409C-BE32-E72D297353CC}">
              <c16:uniqueId val="{00000000-E3B3-447B-BA62-EC48CB2B21CE}"/>
            </c:ext>
          </c:extLst>
        </c:ser>
        <c:dLbls>
          <c:showLegendKey val="0"/>
          <c:showVal val="0"/>
          <c:showCatName val="0"/>
          <c:showSerName val="0"/>
          <c:showPercent val="0"/>
          <c:showBubbleSize val="0"/>
        </c:dLbls>
        <c:gapWidth val="219"/>
        <c:overlap val="-27"/>
        <c:axId val="1791523296"/>
        <c:axId val="1791522464"/>
      </c:barChart>
      <c:catAx>
        <c:axId val="179152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522464"/>
        <c:crosses val="autoZero"/>
        <c:auto val="1"/>
        <c:lblAlgn val="ctr"/>
        <c:lblOffset val="100"/>
        <c:noMultiLvlLbl val="0"/>
      </c:catAx>
      <c:valAx>
        <c:axId val="179152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52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Number of new licenses issued by the Government for construction projects in West</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West!$B$2</c:f>
              <c:strCache>
                <c:ptCount val="1"/>
                <c:pt idx="0">
                  <c:v>Alaska</c:v>
                </c:pt>
              </c:strCache>
            </c:strRef>
          </c:tx>
          <c:spPr>
            <a:ln w="28575" cap="rnd">
              <a:solidFill>
                <a:schemeClr val="accent2"/>
              </a:solidFill>
              <a:round/>
            </a:ln>
            <a:effectLst/>
          </c:spPr>
          <c:marker>
            <c:symbol val="none"/>
          </c:marker>
          <c:cat>
            <c:numRef>
              <c:f>West!$A$3:$A$26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West!$B$3:$B$26</c:f>
              <c:numCache>
                <c:formatCode>0.0</c:formatCode>
                <c:ptCount val="24"/>
                <c:pt idx="0">
                  <c:v>175.59741613643399</c:v>
                </c:pt>
                <c:pt idx="1">
                  <c:v>255.634502847627</c:v>
                </c:pt>
                <c:pt idx="2">
                  <c:v>264.135354809163</c:v>
                </c:pt>
                <c:pt idx="3">
                  <c:v>291.67240088477803</c:v>
                </c:pt>
                <c:pt idx="4">
                  <c:v>258.90509558714899</c:v>
                </c:pt>
                <c:pt idx="5">
                  <c:v>265.71466064584098</c:v>
                </c:pt>
                <c:pt idx="6">
                  <c:v>233.05388223401101</c:v>
                </c:pt>
                <c:pt idx="7">
                  <c:v>161.380559937036</c:v>
                </c:pt>
                <c:pt idx="8">
                  <c:v>80.312711079057493</c:v>
                </c:pt>
                <c:pt idx="9">
                  <c:v>65.936719671854704</c:v>
                </c:pt>
                <c:pt idx="10">
                  <c:v>71.7906743996286</c:v>
                </c:pt>
                <c:pt idx="11">
                  <c:v>69.861851569583493</c:v>
                </c:pt>
                <c:pt idx="12">
                  <c:v>82.497570780257405</c:v>
                </c:pt>
                <c:pt idx="13">
                  <c:v>90.551274989175894</c:v>
                </c:pt>
                <c:pt idx="14">
                  <c:v>104.885964997938</c:v>
                </c:pt>
                <c:pt idx="15">
                  <c:v>106.620060480026</c:v>
                </c:pt>
                <c:pt idx="16">
                  <c:v>128.106406671835</c:v>
                </c:pt>
                <c:pt idx="17">
                  <c:v>128.752988329305</c:v>
                </c:pt>
                <c:pt idx="18">
                  <c:v>141.74276047126699</c:v>
                </c:pt>
                <c:pt idx="19">
                  <c:v>140.88652121432699</c:v>
                </c:pt>
                <c:pt idx="20">
                  <c:v>124.84224954642001</c:v>
                </c:pt>
                <c:pt idx="21">
                  <c:v>134.51467810052901</c:v>
                </c:pt>
                <c:pt idx="22">
                  <c:v>119.28565383309601</c:v>
                </c:pt>
                <c:pt idx="23">
                  <c:v>75.041006583403004</c:v>
                </c:pt>
              </c:numCache>
            </c:numRef>
          </c:val>
          <c:smooth val="0"/>
          <c:extLst>
            <c:ext xmlns:c16="http://schemas.microsoft.com/office/drawing/2014/chart" uri="{C3380CC4-5D6E-409C-BE32-E72D297353CC}">
              <c16:uniqueId val="{00000001-D87D-4888-AAFA-679ADC45344E}"/>
            </c:ext>
          </c:extLst>
        </c:ser>
        <c:ser>
          <c:idx val="2"/>
          <c:order val="2"/>
          <c:tx>
            <c:strRef>
              <c:f>West!$C$2</c:f>
              <c:strCache>
                <c:ptCount val="1"/>
                <c:pt idx="0">
                  <c:v>Arizona</c:v>
                </c:pt>
              </c:strCache>
            </c:strRef>
          </c:tx>
          <c:spPr>
            <a:ln w="28575" cap="rnd">
              <a:solidFill>
                <a:schemeClr val="accent3"/>
              </a:solidFill>
              <a:round/>
            </a:ln>
            <a:effectLst/>
          </c:spPr>
          <c:marker>
            <c:symbol val="none"/>
          </c:marker>
          <c:cat>
            <c:numRef>
              <c:f>West!$A$3:$A$26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West!$C$3:$C$26</c:f>
              <c:numCache>
                <c:formatCode>0.0</c:formatCode>
                <c:ptCount val="24"/>
                <c:pt idx="0">
                  <c:v>4963.5696264641902</c:v>
                </c:pt>
                <c:pt idx="1">
                  <c:v>4776.0189148107802</c:v>
                </c:pt>
                <c:pt idx="2">
                  <c:v>5323.7521413419399</c:v>
                </c:pt>
                <c:pt idx="3">
                  <c:v>5999.1700604710804</c:v>
                </c:pt>
                <c:pt idx="4">
                  <c:v>7133.4503773656797</c:v>
                </c:pt>
                <c:pt idx="5">
                  <c:v>7499.5045445437199</c:v>
                </c:pt>
                <c:pt idx="6">
                  <c:v>5378.9142502459899</c:v>
                </c:pt>
                <c:pt idx="7">
                  <c:v>3994.3089157662998</c:v>
                </c:pt>
                <c:pt idx="8">
                  <c:v>2029.3018297469901</c:v>
                </c:pt>
                <c:pt idx="9">
                  <c:v>1186.7925013741799</c:v>
                </c:pt>
                <c:pt idx="10">
                  <c:v>1056.4430773485101</c:v>
                </c:pt>
                <c:pt idx="11">
                  <c:v>1119.9864618019201</c:v>
                </c:pt>
                <c:pt idx="12">
                  <c:v>1799.7956582577999</c:v>
                </c:pt>
                <c:pt idx="13">
                  <c:v>1945.465904055</c:v>
                </c:pt>
                <c:pt idx="14">
                  <c:v>2309.57510574956</c:v>
                </c:pt>
                <c:pt idx="15">
                  <c:v>2639.6494843816099</c:v>
                </c:pt>
                <c:pt idx="16">
                  <c:v>2997.7822648513802</c:v>
                </c:pt>
                <c:pt idx="17">
                  <c:v>3130.5468668909398</c:v>
                </c:pt>
                <c:pt idx="18">
                  <c:v>3455.5385442394399</c:v>
                </c:pt>
                <c:pt idx="19">
                  <c:v>3808.9190608191998</c:v>
                </c:pt>
                <c:pt idx="20">
                  <c:v>4804.4302150799904</c:v>
                </c:pt>
                <c:pt idx="21">
                  <c:v>5401.7329588698904</c:v>
                </c:pt>
                <c:pt idx="22">
                  <c:v>5033.4808861530901</c:v>
                </c:pt>
                <c:pt idx="23">
                  <c:v>4802.6946620199396</c:v>
                </c:pt>
              </c:numCache>
            </c:numRef>
          </c:val>
          <c:smooth val="0"/>
          <c:extLst>
            <c:ext xmlns:c16="http://schemas.microsoft.com/office/drawing/2014/chart" uri="{C3380CC4-5D6E-409C-BE32-E72D297353CC}">
              <c16:uniqueId val="{00000002-D87D-4888-AAFA-679ADC45344E}"/>
            </c:ext>
          </c:extLst>
        </c:ser>
        <c:ser>
          <c:idx val="3"/>
          <c:order val="3"/>
          <c:tx>
            <c:strRef>
              <c:f>West!$D$2</c:f>
              <c:strCache>
                <c:ptCount val="1"/>
                <c:pt idx="0">
                  <c:v>California</c:v>
                </c:pt>
              </c:strCache>
            </c:strRef>
          </c:tx>
          <c:spPr>
            <a:ln w="28575" cap="rnd">
              <a:solidFill>
                <a:schemeClr val="accent4"/>
              </a:solidFill>
              <a:round/>
            </a:ln>
            <a:effectLst/>
          </c:spPr>
          <c:marker>
            <c:symbol val="none"/>
          </c:marker>
          <c:cat>
            <c:numRef>
              <c:f>West!$A$3:$A$26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West!$D$3:$D$26</c:f>
              <c:numCache>
                <c:formatCode>0.0</c:formatCode>
                <c:ptCount val="24"/>
                <c:pt idx="0">
                  <c:v>11976.223216623101</c:v>
                </c:pt>
                <c:pt idx="1">
                  <c:v>11861.6497082435</c:v>
                </c:pt>
                <c:pt idx="2">
                  <c:v>13111.0262461901</c:v>
                </c:pt>
                <c:pt idx="3">
                  <c:v>15736.4233691383</c:v>
                </c:pt>
                <c:pt idx="4">
                  <c:v>17369.231308005001</c:v>
                </c:pt>
                <c:pt idx="5">
                  <c:v>16446.7507751376</c:v>
                </c:pt>
                <c:pt idx="6">
                  <c:v>12827.6194886147</c:v>
                </c:pt>
                <c:pt idx="7">
                  <c:v>8839.3986981409398</c:v>
                </c:pt>
                <c:pt idx="8">
                  <c:v>5058.7717428851702</c:v>
                </c:pt>
                <c:pt idx="9">
                  <c:v>2768.58511272546</c:v>
                </c:pt>
                <c:pt idx="10">
                  <c:v>3597.44384599158</c:v>
                </c:pt>
                <c:pt idx="11">
                  <c:v>3742.74027172558</c:v>
                </c:pt>
                <c:pt idx="12">
                  <c:v>4735.0751780740902</c:v>
                </c:pt>
                <c:pt idx="13">
                  <c:v>6467.2501340729495</c:v>
                </c:pt>
                <c:pt idx="14">
                  <c:v>6878.5516051765799</c:v>
                </c:pt>
                <c:pt idx="15">
                  <c:v>8135.1756018714996</c:v>
                </c:pt>
                <c:pt idx="16">
                  <c:v>8408.3109160981003</c:v>
                </c:pt>
                <c:pt idx="17">
                  <c:v>9201.7198150370295</c:v>
                </c:pt>
                <c:pt idx="18">
                  <c:v>9658.6014411935394</c:v>
                </c:pt>
                <c:pt idx="19">
                  <c:v>9170.0855812146001</c:v>
                </c:pt>
                <c:pt idx="20">
                  <c:v>8799.4815747827397</c:v>
                </c:pt>
                <c:pt idx="21">
                  <c:v>10001.157228070901</c:v>
                </c:pt>
                <c:pt idx="22">
                  <c:v>9412.3136239587893</c:v>
                </c:pt>
                <c:pt idx="23">
                  <c:v>9118.7666626951504</c:v>
                </c:pt>
              </c:numCache>
            </c:numRef>
          </c:val>
          <c:smooth val="0"/>
          <c:extLst>
            <c:ext xmlns:c16="http://schemas.microsoft.com/office/drawing/2014/chart" uri="{C3380CC4-5D6E-409C-BE32-E72D297353CC}">
              <c16:uniqueId val="{00000003-D87D-4888-AAFA-679ADC45344E}"/>
            </c:ext>
          </c:extLst>
        </c:ser>
        <c:ser>
          <c:idx val="4"/>
          <c:order val="4"/>
          <c:tx>
            <c:strRef>
              <c:f>West!$E$2</c:f>
              <c:strCache>
                <c:ptCount val="1"/>
                <c:pt idx="0">
                  <c:v>Colorado</c:v>
                </c:pt>
              </c:strCache>
            </c:strRef>
          </c:tx>
          <c:spPr>
            <a:ln w="28575" cap="rnd">
              <a:solidFill>
                <a:schemeClr val="accent5"/>
              </a:solidFill>
              <a:round/>
            </a:ln>
            <a:effectLst/>
          </c:spPr>
          <c:marker>
            <c:symbol val="none"/>
          </c:marker>
          <c:cat>
            <c:numRef>
              <c:f>West!$A$3:$A$26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West!$E$3:$E$26</c:f>
              <c:numCache>
                <c:formatCode>0.0</c:formatCode>
                <c:ptCount val="24"/>
                <c:pt idx="0">
                  <c:v>4395.8161547804802</c:v>
                </c:pt>
                <c:pt idx="1">
                  <c:v>4455.22802563805</c:v>
                </c:pt>
                <c:pt idx="2">
                  <c:v>3984.7353749363701</c:v>
                </c:pt>
                <c:pt idx="3">
                  <c:v>3418.7792022479098</c:v>
                </c:pt>
                <c:pt idx="4">
                  <c:v>3738.7047761245399</c:v>
                </c:pt>
                <c:pt idx="5">
                  <c:v>3786.1094849967199</c:v>
                </c:pt>
                <c:pt idx="6">
                  <c:v>3266.1007262616299</c:v>
                </c:pt>
                <c:pt idx="7">
                  <c:v>2505.3118959680201</c:v>
                </c:pt>
                <c:pt idx="8">
                  <c:v>1614.3450540323099</c:v>
                </c:pt>
                <c:pt idx="9">
                  <c:v>780.80530960755902</c:v>
                </c:pt>
                <c:pt idx="10">
                  <c:v>961.48998562102099</c:v>
                </c:pt>
                <c:pt idx="11">
                  <c:v>1115.1780808667399</c:v>
                </c:pt>
                <c:pt idx="12">
                  <c:v>1773.9691203366599</c:v>
                </c:pt>
                <c:pt idx="13">
                  <c:v>2266.87651119559</c:v>
                </c:pt>
                <c:pt idx="14">
                  <c:v>2435.67350866894</c:v>
                </c:pt>
                <c:pt idx="15">
                  <c:v>2526.5032467065198</c:v>
                </c:pt>
                <c:pt idx="16">
                  <c:v>3065.5355028930799</c:v>
                </c:pt>
                <c:pt idx="17">
                  <c:v>3419.2629095195298</c:v>
                </c:pt>
                <c:pt idx="18">
                  <c:v>3891.6320270913202</c:v>
                </c:pt>
                <c:pt idx="19">
                  <c:v>3504.24182571753</c:v>
                </c:pt>
                <c:pt idx="20">
                  <c:v>3913.6213764716799</c:v>
                </c:pt>
                <c:pt idx="21">
                  <c:v>4966.3910895928802</c:v>
                </c:pt>
                <c:pt idx="22">
                  <c:v>4015.1945128954098</c:v>
                </c:pt>
                <c:pt idx="23">
                  <c:v>3406.7290790878901</c:v>
                </c:pt>
              </c:numCache>
            </c:numRef>
          </c:val>
          <c:smooth val="0"/>
          <c:extLst>
            <c:ext xmlns:c16="http://schemas.microsoft.com/office/drawing/2014/chart" uri="{C3380CC4-5D6E-409C-BE32-E72D297353CC}">
              <c16:uniqueId val="{00000004-D87D-4888-AAFA-679ADC45344E}"/>
            </c:ext>
          </c:extLst>
        </c:ser>
        <c:ser>
          <c:idx val="5"/>
          <c:order val="5"/>
          <c:tx>
            <c:strRef>
              <c:f>West!$F$2</c:f>
              <c:strCache>
                <c:ptCount val="1"/>
                <c:pt idx="0">
                  <c:v>Hawaii</c:v>
                </c:pt>
              </c:strCache>
            </c:strRef>
          </c:tx>
          <c:spPr>
            <a:ln w="28575" cap="rnd">
              <a:solidFill>
                <a:schemeClr val="accent6"/>
              </a:solidFill>
              <a:round/>
            </a:ln>
            <a:effectLst/>
          </c:spPr>
          <c:marker>
            <c:symbol val="none"/>
          </c:marker>
          <c:cat>
            <c:numRef>
              <c:f>West!$A$3:$A$26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West!$F$3:$F$26</c:f>
              <c:numCache>
                <c:formatCode>0.0</c:formatCode>
                <c:ptCount val="24"/>
                <c:pt idx="0">
                  <c:v>337.553119075258</c:v>
                </c:pt>
                <c:pt idx="1">
                  <c:v>384.67401998145101</c:v>
                </c:pt>
                <c:pt idx="2">
                  <c:v>466.059853346517</c:v>
                </c:pt>
                <c:pt idx="3">
                  <c:v>508.74152226882597</c:v>
                </c:pt>
                <c:pt idx="4">
                  <c:v>724.28537419002896</c:v>
                </c:pt>
                <c:pt idx="5">
                  <c:v>780.48841916249796</c:v>
                </c:pt>
                <c:pt idx="6">
                  <c:v>623.88879661544604</c:v>
                </c:pt>
                <c:pt idx="7">
                  <c:v>555.95562378226202</c:v>
                </c:pt>
                <c:pt idx="8">
                  <c:v>365.35102556451898</c:v>
                </c:pt>
                <c:pt idx="9">
                  <c:v>218.553028920207</c:v>
                </c:pt>
                <c:pt idx="10">
                  <c:v>285.37080944810799</c:v>
                </c:pt>
                <c:pt idx="11">
                  <c:v>278.44596403201501</c:v>
                </c:pt>
                <c:pt idx="12">
                  <c:v>274.79125127110001</c:v>
                </c:pt>
                <c:pt idx="13">
                  <c:v>321.69526069064398</c:v>
                </c:pt>
                <c:pt idx="14">
                  <c:v>252.42984764023001</c:v>
                </c:pt>
                <c:pt idx="15">
                  <c:v>457.66615832725199</c:v>
                </c:pt>
                <c:pt idx="16">
                  <c:v>291.54740848158298</c:v>
                </c:pt>
                <c:pt idx="17">
                  <c:v>322.901857764711</c:v>
                </c:pt>
                <c:pt idx="18">
                  <c:v>363.15437799493498</c:v>
                </c:pt>
                <c:pt idx="19">
                  <c:v>374.622335290698</c:v>
                </c:pt>
                <c:pt idx="20">
                  <c:v>284.54473212115499</c:v>
                </c:pt>
                <c:pt idx="21">
                  <c:v>310.38999467659102</c:v>
                </c:pt>
                <c:pt idx="22">
                  <c:v>360.425221013211</c:v>
                </c:pt>
                <c:pt idx="23">
                  <c:v>308.12209232091402</c:v>
                </c:pt>
              </c:numCache>
            </c:numRef>
          </c:val>
          <c:smooth val="0"/>
          <c:extLst>
            <c:ext xmlns:c16="http://schemas.microsoft.com/office/drawing/2014/chart" uri="{C3380CC4-5D6E-409C-BE32-E72D297353CC}">
              <c16:uniqueId val="{00000005-D87D-4888-AAFA-679ADC45344E}"/>
            </c:ext>
          </c:extLst>
        </c:ser>
        <c:ser>
          <c:idx val="6"/>
          <c:order val="6"/>
          <c:tx>
            <c:strRef>
              <c:f>West!$G$2</c:f>
              <c:strCache>
                <c:ptCount val="1"/>
                <c:pt idx="0">
                  <c:v>Idaho</c:v>
                </c:pt>
              </c:strCache>
            </c:strRef>
          </c:tx>
          <c:spPr>
            <a:ln w="28575" cap="rnd">
              <a:solidFill>
                <a:schemeClr val="accent1">
                  <a:lumMod val="60000"/>
                </a:schemeClr>
              </a:solidFill>
              <a:round/>
            </a:ln>
            <a:effectLst/>
          </c:spPr>
          <c:marker>
            <c:symbol val="none"/>
          </c:marker>
          <c:cat>
            <c:numRef>
              <c:f>West!$A$3:$A$26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West!$G$3:$G$26</c:f>
              <c:numCache>
                <c:formatCode>0.0</c:formatCode>
                <c:ptCount val="24"/>
                <c:pt idx="0">
                  <c:v>863.50309115417099</c:v>
                </c:pt>
                <c:pt idx="1">
                  <c:v>932.10905262070605</c:v>
                </c:pt>
                <c:pt idx="2">
                  <c:v>1059.55256809708</c:v>
                </c:pt>
                <c:pt idx="3">
                  <c:v>1241.1037243848</c:v>
                </c:pt>
                <c:pt idx="4">
                  <c:v>1395.6436320164901</c:v>
                </c:pt>
                <c:pt idx="5">
                  <c:v>1754.8807344618299</c:v>
                </c:pt>
                <c:pt idx="6">
                  <c:v>1450.58830944281</c:v>
                </c:pt>
                <c:pt idx="7">
                  <c:v>1078.55271894925</c:v>
                </c:pt>
                <c:pt idx="8">
                  <c:v>572.55169390559797</c:v>
                </c:pt>
                <c:pt idx="9">
                  <c:v>447.16506445831402</c:v>
                </c:pt>
                <c:pt idx="10">
                  <c:v>390.96944430750602</c:v>
                </c:pt>
                <c:pt idx="11">
                  <c:v>348.71734504055502</c:v>
                </c:pt>
                <c:pt idx="12">
                  <c:v>551.48049434156496</c:v>
                </c:pt>
                <c:pt idx="13">
                  <c:v>709.12853886077096</c:v>
                </c:pt>
                <c:pt idx="14">
                  <c:v>762.16070684911494</c:v>
                </c:pt>
                <c:pt idx="15">
                  <c:v>776.45899236302205</c:v>
                </c:pt>
                <c:pt idx="16">
                  <c:v>961.39915021005299</c:v>
                </c:pt>
                <c:pt idx="17">
                  <c:v>1085.78960395944</c:v>
                </c:pt>
                <c:pt idx="18">
                  <c:v>1242.57198512228</c:v>
                </c:pt>
                <c:pt idx="19">
                  <c:v>1330.11444442889</c:v>
                </c:pt>
                <c:pt idx="20">
                  <c:v>1431.9030977621601</c:v>
                </c:pt>
                <c:pt idx="21">
                  <c:v>1617.528929068</c:v>
                </c:pt>
                <c:pt idx="22">
                  <c:v>1570.3973655519701</c:v>
                </c:pt>
                <c:pt idx="23">
                  <c:v>1515.9769989459101</c:v>
                </c:pt>
              </c:numCache>
            </c:numRef>
          </c:val>
          <c:smooth val="0"/>
          <c:extLst>
            <c:ext xmlns:c16="http://schemas.microsoft.com/office/drawing/2014/chart" uri="{C3380CC4-5D6E-409C-BE32-E72D297353CC}">
              <c16:uniqueId val="{00000006-D87D-4888-AAFA-679ADC45344E}"/>
            </c:ext>
          </c:extLst>
        </c:ser>
        <c:ser>
          <c:idx val="7"/>
          <c:order val="7"/>
          <c:tx>
            <c:strRef>
              <c:f>West!$H$2</c:f>
              <c:strCache>
                <c:ptCount val="1"/>
                <c:pt idx="0">
                  <c:v>Montana</c:v>
                </c:pt>
              </c:strCache>
            </c:strRef>
          </c:tx>
          <c:spPr>
            <a:ln w="28575" cap="rnd">
              <a:solidFill>
                <a:schemeClr val="accent2">
                  <a:lumMod val="60000"/>
                </a:schemeClr>
              </a:solidFill>
              <a:round/>
            </a:ln>
            <a:effectLst/>
          </c:spPr>
          <c:marker>
            <c:symbol val="none"/>
          </c:marker>
          <c:cat>
            <c:numRef>
              <c:f>West!$A$3:$A$26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West!$H$3:$H$26</c:f>
              <c:numCache>
                <c:formatCode>0.0</c:formatCode>
                <c:ptCount val="24"/>
                <c:pt idx="0">
                  <c:v>190.13878424001001</c:v>
                </c:pt>
                <c:pt idx="1">
                  <c:v>205.81020663499601</c:v>
                </c:pt>
                <c:pt idx="2">
                  <c:v>319.587391963161</c:v>
                </c:pt>
                <c:pt idx="3">
                  <c:v>324.20391775894399</c:v>
                </c:pt>
                <c:pt idx="4">
                  <c:v>354.63326059924202</c:v>
                </c:pt>
                <c:pt idx="5">
                  <c:v>433.11500129689301</c:v>
                </c:pt>
                <c:pt idx="6">
                  <c:v>411.39172560734198</c:v>
                </c:pt>
                <c:pt idx="7">
                  <c:v>370.43481274624799</c:v>
                </c:pt>
                <c:pt idx="8">
                  <c:v>210.37928202198901</c:v>
                </c:pt>
                <c:pt idx="9">
                  <c:v>144.17515813525301</c:v>
                </c:pt>
                <c:pt idx="10">
                  <c:v>180.10519276534799</c:v>
                </c:pt>
                <c:pt idx="11">
                  <c:v>168.05390922174399</c:v>
                </c:pt>
                <c:pt idx="12">
                  <c:v>236.827347196831</c:v>
                </c:pt>
                <c:pt idx="13">
                  <c:v>331.421733167524</c:v>
                </c:pt>
                <c:pt idx="14">
                  <c:v>285.41738609220999</c:v>
                </c:pt>
                <c:pt idx="15">
                  <c:v>330.550138429801</c:v>
                </c:pt>
                <c:pt idx="16">
                  <c:v>325.79467164480502</c:v>
                </c:pt>
                <c:pt idx="17">
                  <c:v>358.99349480296598</c:v>
                </c:pt>
                <c:pt idx="18">
                  <c:v>326.94495096933298</c:v>
                </c:pt>
                <c:pt idx="19">
                  <c:v>305.12433479117198</c:v>
                </c:pt>
                <c:pt idx="20">
                  <c:v>398.48068184698099</c:v>
                </c:pt>
                <c:pt idx="21">
                  <c:v>536.23334328308601</c:v>
                </c:pt>
                <c:pt idx="22">
                  <c:v>528.01571359486104</c:v>
                </c:pt>
                <c:pt idx="23">
                  <c:v>387.81903982727403</c:v>
                </c:pt>
              </c:numCache>
            </c:numRef>
          </c:val>
          <c:smooth val="0"/>
          <c:extLst>
            <c:ext xmlns:c16="http://schemas.microsoft.com/office/drawing/2014/chart" uri="{C3380CC4-5D6E-409C-BE32-E72D297353CC}">
              <c16:uniqueId val="{00000007-D87D-4888-AAFA-679ADC45344E}"/>
            </c:ext>
          </c:extLst>
        </c:ser>
        <c:ser>
          <c:idx val="8"/>
          <c:order val="8"/>
          <c:tx>
            <c:strRef>
              <c:f>West!$I$2</c:f>
              <c:strCache>
                <c:ptCount val="1"/>
                <c:pt idx="0">
                  <c:v>Nevada</c:v>
                </c:pt>
              </c:strCache>
            </c:strRef>
          </c:tx>
          <c:spPr>
            <a:ln w="28575" cap="rnd">
              <a:solidFill>
                <a:schemeClr val="accent3">
                  <a:lumMod val="60000"/>
                </a:schemeClr>
              </a:solidFill>
              <a:round/>
            </a:ln>
            <a:effectLst/>
          </c:spPr>
          <c:marker>
            <c:symbol val="none"/>
          </c:marker>
          <c:cat>
            <c:numRef>
              <c:f>West!$A$3:$A$26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West!$I$3:$I$26</c:f>
              <c:numCache>
                <c:formatCode>0.0</c:formatCode>
                <c:ptCount val="24"/>
                <c:pt idx="0">
                  <c:v>2669.8475280582602</c:v>
                </c:pt>
                <c:pt idx="1">
                  <c:v>2957.5204530046199</c:v>
                </c:pt>
                <c:pt idx="2">
                  <c:v>2944.45412234267</c:v>
                </c:pt>
                <c:pt idx="3">
                  <c:v>3590.4905028773101</c:v>
                </c:pt>
                <c:pt idx="4">
                  <c:v>3560.64203417624</c:v>
                </c:pt>
                <c:pt idx="5">
                  <c:v>3952.83952326796</c:v>
                </c:pt>
                <c:pt idx="6">
                  <c:v>3013.2494093403002</c:v>
                </c:pt>
                <c:pt idx="7">
                  <c:v>2345.7628133348398</c:v>
                </c:pt>
                <c:pt idx="8">
                  <c:v>1144.50073863899</c:v>
                </c:pt>
                <c:pt idx="9">
                  <c:v>556.33330568224403</c:v>
                </c:pt>
                <c:pt idx="10">
                  <c:v>540.76206185477702</c:v>
                </c:pt>
                <c:pt idx="11">
                  <c:v>499.85287836696398</c:v>
                </c:pt>
                <c:pt idx="12">
                  <c:v>754.65292844192095</c:v>
                </c:pt>
                <c:pt idx="13">
                  <c:v>920.67115251734504</c:v>
                </c:pt>
                <c:pt idx="14">
                  <c:v>1113.4903025075901</c:v>
                </c:pt>
                <c:pt idx="15">
                  <c:v>1147.4939102215301</c:v>
                </c:pt>
                <c:pt idx="16">
                  <c:v>1457.1902963541399</c:v>
                </c:pt>
                <c:pt idx="17">
                  <c:v>1573.36133599296</c:v>
                </c:pt>
                <c:pt idx="18">
                  <c:v>1438.6568900965201</c:v>
                </c:pt>
                <c:pt idx="19">
                  <c:v>1463.1789588295201</c:v>
                </c:pt>
                <c:pt idx="20">
                  <c:v>1663.0770975468599</c:v>
                </c:pt>
                <c:pt idx="21">
                  <c:v>1958.0256619750401</c:v>
                </c:pt>
                <c:pt idx="22">
                  <c:v>1688.25964032058</c:v>
                </c:pt>
                <c:pt idx="23">
                  <c:v>1543.8603898445199</c:v>
                </c:pt>
              </c:numCache>
            </c:numRef>
          </c:val>
          <c:smooth val="0"/>
          <c:extLst>
            <c:ext xmlns:c16="http://schemas.microsoft.com/office/drawing/2014/chart" uri="{C3380CC4-5D6E-409C-BE32-E72D297353CC}">
              <c16:uniqueId val="{00000008-D87D-4888-AAFA-679ADC45344E}"/>
            </c:ext>
          </c:extLst>
        </c:ser>
        <c:ser>
          <c:idx val="9"/>
          <c:order val="9"/>
          <c:tx>
            <c:strRef>
              <c:f>West!$J$2</c:f>
              <c:strCache>
                <c:ptCount val="1"/>
                <c:pt idx="0">
                  <c:v>New Mexico</c:v>
                </c:pt>
              </c:strCache>
            </c:strRef>
          </c:tx>
          <c:spPr>
            <a:ln w="28575" cap="rnd">
              <a:solidFill>
                <a:schemeClr val="accent4">
                  <a:lumMod val="60000"/>
                </a:schemeClr>
              </a:solidFill>
              <a:round/>
            </a:ln>
            <a:effectLst/>
          </c:spPr>
          <c:marker>
            <c:symbol val="none"/>
          </c:marker>
          <c:cat>
            <c:numRef>
              <c:f>West!$A$3:$A$26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West!$J$3:$J$26</c:f>
              <c:numCache>
                <c:formatCode>0.0</c:formatCode>
                <c:ptCount val="24"/>
                <c:pt idx="0">
                  <c:v>759.88267074081398</c:v>
                </c:pt>
                <c:pt idx="1">
                  <c:v>794.07843951804</c:v>
                </c:pt>
                <c:pt idx="2">
                  <c:v>994.03114621108</c:v>
                </c:pt>
                <c:pt idx="3">
                  <c:v>1098.48331809667</c:v>
                </c:pt>
                <c:pt idx="4">
                  <c:v>1164.8552164289699</c:v>
                </c:pt>
                <c:pt idx="5">
                  <c:v>1183.8359348443701</c:v>
                </c:pt>
                <c:pt idx="6">
                  <c:v>1041.71851820334</c:v>
                </c:pt>
                <c:pt idx="7">
                  <c:v>746.12224389292703</c:v>
                </c:pt>
                <c:pt idx="8">
                  <c:v>482.01028845957399</c:v>
                </c:pt>
                <c:pt idx="9">
                  <c:v>383.818872481244</c:v>
                </c:pt>
                <c:pt idx="10">
                  <c:v>378.16852790326402</c:v>
                </c:pt>
                <c:pt idx="11">
                  <c:v>330.82387647333098</c:v>
                </c:pt>
                <c:pt idx="12">
                  <c:v>410.05973239344303</c:v>
                </c:pt>
                <c:pt idx="13">
                  <c:v>412.54485022675698</c:v>
                </c:pt>
                <c:pt idx="14">
                  <c:v>374.07622812019702</c:v>
                </c:pt>
                <c:pt idx="15">
                  <c:v>360.06644952503899</c:v>
                </c:pt>
                <c:pt idx="16">
                  <c:v>414.87196645133901</c:v>
                </c:pt>
                <c:pt idx="17">
                  <c:v>396.18036079234003</c:v>
                </c:pt>
                <c:pt idx="18">
                  <c:v>420.04819091450702</c:v>
                </c:pt>
                <c:pt idx="19">
                  <c:v>441.385458408913</c:v>
                </c:pt>
                <c:pt idx="20">
                  <c:v>421.808763584524</c:v>
                </c:pt>
                <c:pt idx="21">
                  <c:v>635.53674661224102</c:v>
                </c:pt>
                <c:pt idx="22">
                  <c:v>664.61128322681805</c:v>
                </c:pt>
                <c:pt idx="23">
                  <c:v>751.58809076443401</c:v>
                </c:pt>
              </c:numCache>
            </c:numRef>
          </c:val>
          <c:smooth val="0"/>
          <c:extLst>
            <c:ext xmlns:c16="http://schemas.microsoft.com/office/drawing/2014/chart" uri="{C3380CC4-5D6E-409C-BE32-E72D297353CC}">
              <c16:uniqueId val="{00000009-D87D-4888-AAFA-679ADC45344E}"/>
            </c:ext>
          </c:extLst>
        </c:ser>
        <c:ser>
          <c:idx val="10"/>
          <c:order val="10"/>
          <c:tx>
            <c:strRef>
              <c:f>West!$K$2</c:f>
              <c:strCache>
                <c:ptCount val="1"/>
                <c:pt idx="0">
                  <c:v>Oregon</c:v>
                </c:pt>
              </c:strCache>
            </c:strRef>
          </c:tx>
          <c:spPr>
            <a:ln w="28575" cap="rnd">
              <a:solidFill>
                <a:schemeClr val="accent5">
                  <a:lumMod val="60000"/>
                </a:schemeClr>
              </a:solidFill>
              <a:round/>
            </a:ln>
            <a:effectLst/>
          </c:spPr>
          <c:marker>
            <c:symbol val="none"/>
          </c:marker>
          <c:cat>
            <c:numRef>
              <c:f>West!$A$3:$A$26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West!$K$3:$K$26</c:f>
              <c:numCache>
                <c:formatCode>0.0</c:formatCode>
                <c:ptCount val="24"/>
                <c:pt idx="0">
                  <c:v>1655.6569739781301</c:v>
                </c:pt>
                <c:pt idx="1">
                  <c:v>1736.4538593088901</c:v>
                </c:pt>
                <c:pt idx="2">
                  <c:v>1882.0558149731401</c:v>
                </c:pt>
                <c:pt idx="3">
                  <c:v>2128.95759385158</c:v>
                </c:pt>
                <c:pt idx="4">
                  <c:v>2300.3557593955302</c:v>
                </c:pt>
                <c:pt idx="5">
                  <c:v>2610.0813049731901</c:v>
                </c:pt>
                <c:pt idx="6">
                  <c:v>2235.6985176462099</c:v>
                </c:pt>
                <c:pt idx="7">
                  <c:v>1818.3722446366801</c:v>
                </c:pt>
                <c:pt idx="8">
                  <c:v>1014.33146484752</c:v>
                </c:pt>
                <c:pt idx="9">
                  <c:v>646.57793377758196</c:v>
                </c:pt>
                <c:pt idx="10">
                  <c:v>634.34867607425701</c:v>
                </c:pt>
                <c:pt idx="11">
                  <c:v>669.26630683169003</c:v>
                </c:pt>
                <c:pt idx="12">
                  <c:v>915.41491864413001</c:v>
                </c:pt>
                <c:pt idx="13">
                  <c:v>1197.03057223208</c:v>
                </c:pt>
                <c:pt idx="14">
                  <c:v>1310.3028112777499</c:v>
                </c:pt>
                <c:pt idx="15">
                  <c:v>1369.24843390514</c:v>
                </c:pt>
                <c:pt idx="16">
                  <c:v>1550.7977337203199</c:v>
                </c:pt>
                <c:pt idx="17">
                  <c:v>1676.4131068673701</c:v>
                </c:pt>
                <c:pt idx="18">
                  <c:v>1640.0789197342301</c:v>
                </c:pt>
                <c:pt idx="19">
                  <c:v>1732.28848965611</c:v>
                </c:pt>
                <c:pt idx="20">
                  <c:v>1439.1227606198499</c:v>
                </c:pt>
                <c:pt idx="21">
                  <c:v>1703.9722459449299</c:v>
                </c:pt>
                <c:pt idx="22">
                  <c:v>1672.6903422374501</c:v>
                </c:pt>
                <c:pt idx="23">
                  <c:v>1451.11911452193</c:v>
                </c:pt>
              </c:numCache>
            </c:numRef>
          </c:val>
          <c:smooth val="0"/>
          <c:extLst>
            <c:ext xmlns:c16="http://schemas.microsoft.com/office/drawing/2014/chart" uri="{C3380CC4-5D6E-409C-BE32-E72D297353CC}">
              <c16:uniqueId val="{0000000A-D87D-4888-AAFA-679ADC45344E}"/>
            </c:ext>
          </c:extLst>
        </c:ser>
        <c:ser>
          <c:idx val="11"/>
          <c:order val="11"/>
          <c:tx>
            <c:strRef>
              <c:f>West!$L$2</c:f>
              <c:strCache>
                <c:ptCount val="1"/>
                <c:pt idx="0">
                  <c:v>Utah</c:v>
                </c:pt>
              </c:strCache>
            </c:strRef>
          </c:tx>
          <c:spPr>
            <a:ln w="28575" cap="rnd">
              <a:solidFill>
                <a:schemeClr val="accent6">
                  <a:lumMod val="60000"/>
                </a:schemeClr>
              </a:solidFill>
              <a:round/>
            </a:ln>
            <a:effectLst/>
          </c:spPr>
          <c:marker>
            <c:symbol val="none"/>
          </c:marker>
          <c:cat>
            <c:numRef>
              <c:f>West!$A$3:$A$26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West!$L$3:$L$26</c:f>
              <c:numCache>
                <c:formatCode>0.0</c:formatCode>
                <c:ptCount val="24"/>
                <c:pt idx="0">
                  <c:v>1385.39186292455</c:v>
                </c:pt>
                <c:pt idx="1">
                  <c:v>1474.6077864178801</c:v>
                </c:pt>
                <c:pt idx="2">
                  <c:v>1596.31023462283</c:v>
                </c:pt>
                <c:pt idx="3">
                  <c:v>1853.59724303652</c:v>
                </c:pt>
                <c:pt idx="4">
                  <c:v>1992.2745151369099</c:v>
                </c:pt>
                <c:pt idx="5">
                  <c:v>2310.9225764907901</c:v>
                </c:pt>
                <c:pt idx="6">
                  <c:v>2129.5584957113801</c:v>
                </c:pt>
                <c:pt idx="7">
                  <c:v>1632.58711135977</c:v>
                </c:pt>
                <c:pt idx="8">
                  <c:v>917.39057385185004</c:v>
                </c:pt>
                <c:pt idx="9">
                  <c:v>906.60499568911598</c:v>
                </c:pt>
                <c:pt idx="10">
                  <c:v>787.90759758372496</c:v>
                </c:pt>
                <c:pt idx="11">
                  <c:v>799.71393714892599</c:v>
                </c:pt>
                <c:pt idx="12">
                  <c:v>1070.9175907572201</c:v>
                </c:pt>
                <c:pt idx="13">
                  <c:v>1278.7728647811</c:v>
                </c:pt>
                <c:pt idx="14">
                  <c:v>1423.1714661188</c:v>
                </c:pt>
                <c:pt idx="15">
                  <c:v>1607.9008734988099</c:v>
                </c:pt>
                <c:pt idx="16">
                  <c:v>1908.17722983098</c:v>
                </c:pt>
                <c:pt idx="17">
                  <c:v>2044.3217069664299</c:v>
                </c:pt>
                <c:pt idx="18">
                  <c:v>2280.5349450011399</c:v>
                </c:pt>
                <c:pt idx="19">
                  <c:v>2296.3992818338502</c:v>
                </c:pt>
                <c:pt idx="20">
                  <c:v>2513.32891387577</c:v>
                </c:pt>
                <c:pt idx="21">
                  <c:v>3418.9291426815198</c:v>
                </c:pt>
                <c:pt idx="22">
                  <c:v>2620.8777633385098</c:v>
                </c:pt>
                <c:pt idx="23">
                  <c:v>2146.4804179453699</c:v>
                </c:pt>
              </c:numCache>
            </c:numRef>
          </c:val>
          <c:smooth val="0"/>
          <c:extLst>
            <c:ext xmlns:c16="http://schemas.microsoft.com/office/drawing/2014/chart" uri="{C3380CC4-5D6E-409C-BE32-E72D297353CC}">
              <c16:uniqueId val="{0000000B-D87D-4888-AAFA-679ADC45344E}"/>
            </c:ext>
          </c:extLst>
        </c:ser>
        <c:ser>
          <c:idx val="12"/>
          <c:order val="12"/>
          <c:tx>
            <c:strRef>
              <c:f>West!$M$2</c:f>
              <c:strCache>
                <c:ptCount val="1"/>
                <c:pt idx="0">
                  <c:v>Washington</c:v>
                </c:pt>
              </c:strCache>
            </c:strRef>
          </c:tx>
          <c:spPr>
            <a:ln w="28575" cap="rnd">
              <a:solidFill>
                <a:schemeClr val="accent1">
                  <a:lumMod val="80000"/>
                  <a:lumOff val="20000"/>
                </a:schemeClr>
              </a:solidFill>
              <a:round/>
            </a:ln>
            <a:effectLst/>
          </c:spPr>
          <c:marker>
            <c:symbol val="none"/>
          </c:marker>
          <c:cat>
            <c:numRef>
              <c:f>West!$A$3:$A$26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West!$M$3:$M$26</c:f>
              <c:numCache>
                <c:formatCode>0.0</c:formatCode>
                <c:ptCount val="24"/>
                <c:pt idx="0">
                  <c:v>3516.9200025104001</c:v>
                </c:pt>
                <c:pt idx="1">
                  <c:v>3297.85291607512</c:v>
                </c:pt>
                <c:pt idx="2">
                  <c:v>3484.14495003599</c:v>
                </c:pt>
                <c:pt idx="3">
                  <c:v>3578.0172140117302</c:v>
                </c:pt>
                <c:pt idx="4">
                  <c:v>4043.1746258626199</c:v>
                </c:pt>
                <c:pt idx="5">
                  <c:v>4419.04170165911</c:v>
                </c:pt>
                <c:pt idx="6">
                  <c:v>3987.3335272672898</c:v>
                </c:pt>
                <c:pt idx="7">
                  <c:v>3791.2826040150098</c:v>
                </c:pt>
                <c:pt idx="8">
                  <c:v>2282.2940425030401</c:v>
                </c:pt>
                <c:pt idx="9">
                  <c:v>1330.02347356411</c:v>
                </c:pt>
                <c:pt idx="10">
                  <c:v>1663.7960982045499</c:v>
                </c:pt>
                <c:pt idx="11">
                  <c:v>1717.8372370648599</c:v>
                </c:pt>
                <c:pt idx="12">
                  <c:v>2307.7221000401801</c:v>
                </c:pt>
                <c:pt idx="13">
                  <c:v>2559.83967702581</c:v>
                </c:pt>
                <c:pt idx="14">
                  <c:v>2792.1291899494099</c:v>
                </c:pt>
                <c:pt idx="15">
                  <c:v>3355.2293164477201</c:v>
                </c:pt>
                <c:pt idx="16">
                  <c:v>3566.4589181746101</c:v>
                </c:pt>
                <c:pt idx="17">
                  <c:v>3704.0329057949298</c:v>
                </c:pt>
                <c:pt idx="18">
                  <c:v>3683.8239618372099</c:v>
                </c:pt>
                <c:pt idx="19">
                  <c:v>4034.4119011368398</c:v>
                </c:pt>
                <c:pt idx="20">
                  <c:v>3731.9472030133902</c:v>
                </c:pt>
                <c:pt idx="21">
                  <c:v>4675.6909436640599</c:v>
                </c:pt>
                <c:pt idx="22">
                  <c:v>4070.9489988341902</c:v>
                </c:pt>
                <c:pt idx="23">
                  <c:v>3093.2618885157799</c:v>
                </c:pt>
              </c:numCache>
            </c:numRef>
          </c:val>
          <c:smooth val="0"/>
          <c:extLst>
            <c:ext xmlns:c16="http://schemas.microsoft.com/office/drawing/2014/chart" uri="{C3380CC4-5D6E-409C-BE32-E72D297353CC}">
              <c16:uniqueId val="{0000000C-D87D-4888-AAFA-679ADC45344E}"/>
            </c:ext>
          </c:extLst>
        </c:ser>
        <c:ser>
          <c:idx val="13"/>
          <c:order val="13"/>
          <c:tx>
            <c:strRef>
              <c:f>West!$N$2</c:f>
              <c:strCache>
                <c:ptCount val="1"/>
                <c:pt idx="0">
                  <c:v>Wyoming</c:v>
                </c:pt>
              </c:strCache>
            </c:strRef>
          </c:tx>
          <c:spPr>
            <a:ln w="28575" cap="rnd">
              <a:solidFill>
                <a:schemeClr val="accent2">
                  <a:lumMod val="80000"/>
                  <a:lumOff val="20000"/>
                </a:schemeClr>
              </a:solidFill>
              <a:round/>
            </a:ln>
            <a:effectLst/>
          </c:spPr>
          <c:marker>
            <c:symbol val="none"/>
          </c:marker>
          <c:cat>
            <c:numRef>
              <c:f>West!$A$3:$A$26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West!$N$3:$N$26</c:f>
              <c:numCache>
                <c:formatCode>0.0</c:formatCode>
                <c:ptCount val="24"/>
                <c:pt idx="0">
                  <c:v>132.93892859684101</c:v>
                </c:pt>
                <c:pt idx="1">
                  <c:v>149.56103227530801</c:v>
                </c:pt>
                <c:pt idx="2">
                  <c:v>168.11801255334899</c:v>
                </c:pt>
                <c:pt idx="3">
                  <c:v>181.14983908384701</c:v>
                </c:pt>
                <c:pt idx="4">
                  <c:v>254.290477864065</c:v>
                </c:pt>
                <c:pt idx="5">
                  <c:v>261.53186118037002</c:v>
                </c:pt>
                <c:pt idx="6">
                  <c:v>276.19724272983598</c:v>
                </c:pt>
                <c:pt idx="7">
                  <c:v>237.219974784892</c:v>
                </c:pt>
                <c:pt idx="8">
                  <c:v>202.30489572957001</c:v>
                </c:pt>
                <c:pt idx="9">
                  <c:v>132.622479178285</c:v>
                </c:pt>
                <c:pt idx="10">
                  <c:v>191.756796940013</c:v>
                </c:pt>
                <c:pt idx="11">
                  <c:v>171.11548674919399</c:v>
                </c:pt>
                <c:pt idx="12">
                  <c:v>178.352087266231</c:v>
                </c:pt>
                <c:pt idx="13">
                  <c:v>170.14763207086099</c:v>
                </c:pt>
                <c:pt idx="14">
                  <c:v>141.57998992857699</c:v>
                </c:pt>
                <c:pt idx="15">
                  <c:v>148.34706807165901</c:v>
                </c:pt>
                <c:pt idx="16">
                  <c:v>144.44367912799299</c:v>
                </c:pt>
                <c:pt idx="17">
                  <c:v>150.12721174237899</c:v>
                </c:pt>
                <c:pt idx="18">
                  <c:v>147.91184118267299</c:v>
                </c:pt>
                <c:pt idx="19">
                  <c:v>152.89319847231701</c:v>
                </c:pt>
                <c:pt idx="20">
                  <c:v>171.62021527382899</c:v>
                </c:pt>
                <c:pt idx="21">
                  <c:v>210.71222804072599</c:v>
                </c:pt>
                <c:pt idx="22">
                  <c:v>249.69389335150001</c:v>
                </c:pt>
                <c:pt idx="23">
                  <c:v>130.29996887073901</c:v>
                </c:pt>
              </c:numCache>
            </c:numRef>
          </c:val>
          <c:smooth val="0"/>
          <c:extLst>
            <c:ext xmlns:c16="http://schemas.microsoft.com/office/drawing/2014/chart" uri="{C3380CC4-5D6E-409C-BE32-E72D297353CC}">
              <c16:uniqueId val="{0000000D-D87D-4888-AAFA-679ADC45344E}"/>
            </c:ext>
          </c:extLst>
        </c:ser>
        <c:dLbls>
          <c:showLegendKey val="0"/>
          <c:showVal val="0"/>
          <c:showCatName val="0"/>
          <c:showSerName val="0"/>
          <c:showPercent val="0"/>
          <c:showBubbleSize val="0"/>
        </c:dLbls>
        <c:smooth val="0"/>
        <c:axId val="774821695"/>
        <c:axId val="774812543"/>
        <c:extLst>
          <c:ext xmlns:c15="http://schemas.microsoft.com/office/drawing/2012/chart" uri="{02D57815-91ED-43cb-92C2-25804820EDAC}">
            <c15:filteredLineSeries>
              <c15:ser>
                <c:idx val="0"/>
                <c:order val="0"/>
                <c:tx>
                  <c:strRef>
                    <c:extLst>
                      <c:ext uri="{02D57815-91ED-43cb-92C2-25804820EDAC}">
                        <c15:formulaRef>
                          <c15:sqref>West!$A$2</c15:sqref>
                        </c15:formulaRef>
                      </c:ext>
                    </c:extLst>
                    <c:strCache>
                      <c:ptCount val="1"/>
                      <c:pt idx="0">
                        <c:v>Year</c:v>
                      </c:pt>
                    </c:strCache>
                  </c:strRef>
                </c:tx>
                <c:spPr>
                  <a:ln w="28575" cap="rnd">
                    <a:solidFill>
                      <a:schemeClr val="accent1"/>
                    </a:solidFill>
                    <a:round/>
                  </a:ln>
                  <a:effectLst/>
                </c:spPr>
                <c:marker>
                  <c:symbol val="none"/>
                </c:marker>
                <c:cat>
                  <c:numRef>
                    <c:extLst>
                      <c:ext uri="{02D57815-91ED-43cb-92C2-25804820EDAC}">
                        <c15:formulaRef>
                          <c15:sqref>West!$A$3:$A$26</c15:sqref>
                        </c15:formulaRef>
                      </c:ext>
                    </c:extLst>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extLst>
                      <c:ext uri="{02D57815-91ED-43cb-92C2-25804820EDAC}">
                        <c15:formulaRef>
                          <c15:sqref>West!$A$3:$A$26</c15:sqref>
                        </c15:formulaRef>
                      </c:ext>
                    </c:extLst>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val>
                <c:smooth val="0"/>
                <c:extLst>
                  <c:ext xmlns:c16="http://schemas.microsoft.com/office/drawing/2014/chart" uri="{C3380CC4-5D6E-409C-BE32-E72D297353CC}">
                    <c16:uniqueId val="{00000000-D87D-4888-AAFA-679ADC45344E}"/>
                  </c:ext>
                </c:extLst>
              </c15:ser>
            </c15:filteredLineSeries>
          </c:ext>
        </c:extLst>
      </c:lineChart>
      <c:catAx>
        <c:axId val="77482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812543"/>
        <c:crosses val="autoZero"/>
        <c:auto val="1"/>
        <c:lblAlgn val="ctr"/>
        <c:lblOffset val="100"/>
        <c:noMultiLvlLbl val="0"/>
      </c:catAx>
      <c:valAx>
        <c:axId val="77481254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821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'Regionwise Comparison'!$B$4</c:f>
              <c:strCache>
                <c:ptCount val="1"/>
                <c:pt idx="0">
                  <c:v>Permits per Population</c:v>
                </c:pt>
              </c:strCache>
            </c:strRef>
          </c:tx>
          <c:spPr>
            <a:solidFill>
              <a:schemeClr val="accent1"/>
            </a:solidFill>
            <a:ln>
              <a:noFill/>
            </a:ln>
            <a:effectLst/>
          </c:spPr>
          <c:invertIfNegative val="0"/>
          <c:cat>
            <c:strRef>
              <c:f>'Regionwise Comparison'!$A$5:$A$8</c:f>
              <c:strCache>
                <c:ptCount val="4"/>
                <c:pt idx="0">
                  <c:v>NorthEast</c:v>
                </c:pt>
                <c:pt idx="1">
                  <c:v>MidWest</c:v>
                </c:pt>
                <c:pt idx="2">
                  <c:v>South</c:v>
                </c:pt>
                <c:pt idx="3">
                  <c:v>West</c:v>
                </c:pt>
              </c:strCache>
            </c:strRef>
          </c:cat>
          <c:val>
            <c:numRef>
              <c:f>'Regionwise Comparison'!$B$5:$B$8</c:f>
              <c:numCache>
                <c:formatCode>0.00%</c:formatCode>
                <c:ptCount val="4"/>
                <c:pt idx="0">
                  <c:v>3.6882857811801665E-3</c:v>
                </c:pt>
                <c:pt idx="1">
                  <c:v>6.2943652592699906E-3</c:v>
                </c:pt>
                <c:pt idx="2">
                  <c:v>1.0056303908515082E-2</c:v>
                </c:pt>
                <c:pt idx="3">
                  <c:v>8.3258998689388717E-3</c:v>
                </c:pt>
              </c:numCache>
            </c:numRef>
          </c:val>
          <c:extLst>
            <c:ext xmlns:c16="http://schemas.microsoft.com/office/drawing/2014/chart" uri="{C3380CC4-5D6E-409C-BE32-E72D297353CC}">
              <c16:uniqueId val="{00000000-00C3-49B5-B5CD-22FCDA146821}"/>
            </c:ext>
          </c:extLst>
        </c:ser>
        <c:dLbls>
          <c:showLegendKey val="0"/>
          <c:showVal val="0"/>
          <c:showCatName val="0"/>
          <c:showSerName val="0"/>
          <c:showPercent val="0"/>
          <c:showBubbleSize val="0"/>
        </c:dLbls>
        <c:gapWidth val="219"/>
        <c:overlap val="-27"/>
        <c:axId val="1446885376"/>
        <c:axId val="1446888288"/>
      </c:barChart>
      <c:catAx>
        <c:axId val="144688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888288"/>
        <c:crosses val="autoZero"/>
        <c:auto val="1"/>
        <c:lblAlgn val="ctr"/>
        <c:lblOffset val="100"/>
        <c:noMultiLvlLbl val="0"/>
      </c:catAx>
      <c:valAx>
        <c:axId val="14468882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88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Completed</a:t>
            </a:r>
            <a:r>
              <a:rPr lang="en-US" baseline="0"/>
              <a:t> Vs Authorised Housing Units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'Completed Housing Units'!$B$35</c:f>
              <c:strCache>
                <c:ptCount val="1"/>
                <c:pt idx="0">
                  <c:v>Completed Housing Unit</c:v>
                </c:pt>
              </c:strCache>
            </c:strRef>
          </c:tx>
          <c:spPr>
            <a:ln w="19050" cap="rnd">
              <a:solidFill>
                <a:schemeClr val="accent1"/>
              </a:solidFill>
              <a:round/>
            </a:ln>
            <a:effectLst/>
          </c:spPr>
          <c:marker>
            <c:symbol val="none"/>
          </c:marker>
          <c:xVal>
            <c:numRef>
              <c:f>'Completed Housing Units'!$A$36:$A$59</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xVal>
          <c:yVal>
            <c:numRef>
              <c:f>'Completed Housing Units'!$B$36:$B$59</c:f>
              <c:numCache>
                <c:formatCode>0.0</c:formatCode>
                <c:ptCount val="24"/>
              </c:numCache>
            </c:numRef>
          </c:yVal>
          <c:smooth val="1"/>
          <c:extLst>
            <c:ext xmlns:c16="http://schemas.microsoft.com/office/drawing/2014/chart" uri="{C3380CC4-5D6E-409C-BE32-E72D297353CC}">
              <c16:uniqueId val="{00000000-BC9E-4FC9-9A79-49DAD5965B01}"/>
            </c:ext>
          </c:extLst>
        </c:ser>
        <c:ser>
          <c:idx val="1"/>
          <c:order val="1"/>
          <c:tx>
            <c:strRef>
              <c:f>'Completed Housing Units'!$C$35</c:f>
              <c:strCache>
                <c:ptCount val="1"/>
              </c:strCache>
            </c:strRef>
          </c:tx>
          <c:spPr>
            <a:ln w="19050" cap="rnd">
              <a:solidFill>
                <a:schemeClr val="accent2"/>
              </a:solidFill>
              <a:round/>
            </a:ln>
            <a:effectLst/>
          </c:spPr>
          <c:marker>
            <c:symbol val="none"/>
          </c:marker>
          <c:xVal>
            <c:numRef>
              <c:f>'Completed Housing Units'!$A$36:$A$59</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xVal>
          <c:yVal>
            <c:numRef>
              <c:f>'Completed Housing Units'!$C$36:$C$59</c:f>
              <c:numCache>
                <c:formatCode>0.0</c:formatCode>
                <c:ptCount val="24"/>
                <c:pt idx="0">
                  <c:v>1579</c:v>
                </c:pt>
                <c:pt idx="1">
                  <c:v>1565</c:v>
                </c:pt>
                <c:pt idx="2">
                  <c:v>1646</c:v>
                </c:pt>
                <c:pt idx="3">
                  <c:v>1677</c:v>
                </c:pt>
                <c:pt idx="4">
                  <c:v>1835</c:v>
                </c:pt>
                <c:pt idx="5">
                  <c:v>1929</c:v>
                </c:pt>
                <c:pt idx="6">
                  <c:v>1989</c:v>
                </c:pt>
                <c:pt idx="7">
                  <c:v>1514</c:v>
                </c:pt>
                <c:pt idx="8">
                  <c:v>1127</c:v>
                </c:pt>
                <c:pt idx="9">
                  <c:v>796</c:v>
                </c:pt>
                <c:pt idx="10">
                  <c:v>654</c:v>
                </c:pt>
                <c:pt idx="11">
                  <c:v>585</c:v>
                </c:pt>
                <c:pt idx="12">
                  <c:v>641</c:v>
                </c:pt>
                <c:pt idx="13">
                  <c:v>763</c:v>
                </c:pt>
                <c:pt idx="14">
                  <c:v>883</c:v>
                </c:pt>
                <c:pt idx="15">
                  <c:v>965</c:v>
                </c:pt>
                <c:pt idx="16">
                  <c:v>1061</c:v>
                </c:pt>
                <c:pt idx="17">
                  <c:v>1152</c:v>
                </c:pt>
                <c:pt idx="18">
                  <c:v>1190</c:v>
                </c:pt>
                <c:pt idx="19">
                  <c:v>1260</c:v>
                </c:pt>
                <c:pt idx="20">
                  <c:v>1285</c:v>
                </c:pt>
                <c:pt idx="21">
                  <c:v>1340</c:v>
                </c:pt>
                <c:pt idx="22">
                  <c:v>1389</c:v>
                </c:pt>
                <c:pt idx="23">
                  <c:v>1452</c:v>
                </c:pt>
              </c:numCache>
            </c:numRef>
          </c:yVal>
          <c:smooth val="1"/>
          <c:extLst>
            <c:ext xmlns:c16="http://schemas.microsoft.com/office/drawing/2014/chart" uri="{C3380CC4-5D6E-409C-BE32-E72D297353CC}">
              <c16:uniqueId val="{00000001-BC9E-4FC9-9A79-49DAD5965B01}"/>
            </c:ext>
          </c:extLst>
        </c:ser>
        <c:ser>
          <c:idx val="2"/>
          <c:order val="2"/>
          <c:tx>
            <c:strRef>
              <c:f>'Completed Housing Units'!$D$35</c:f>
              <c:strCache>
                <c:ptCount val="1"/>
              </c:strCache>
            </c:strRef>
          </c:tx>
          <c:spPr>
            <a:ln w="19050" cap="rnd">
              <a:solidFill>
                <a:schemeClr val="accent3"/>
              </a:solidFill>
              <a:round/>
            </a:ln>
            <a:effectLst/>
          </c:spPr>
          <c:marker>
            <c:symbol val="none"/>
          </c:marker>
          <c:xVal>
            <c:numRef>
              <c:f>'Completed Housing Units'!$A$36:$A$59</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xVal>
          <c:yVal>
            <c:numRef>
              <c:f>'Completed Housing Units'!$D$36:$D$59</c:f>
              <c:numCache>
                <c:formatCode>0.0</c:formatCode>
                <c:ptCount val="24"/>
              </c:numCache>
            </c:numRef>
          </c:yVal>
          <c:smooth val="1"/>
          <c:extLst>
            <c:ext xmlns:c16="http://schemas.microsoft.com/office/drawing/2014/chart" uri="{C3380CC4-5D6E-409C-BE32-E72D297353CC}">
              <c16:uniqueId val="{00000002-BC9E-4FC9-9A79-49DAD5965B01}"/>
            </c:ext>
          </c:extLst>
        </c:ser>
        <c:ser>
          <c:idx val="3"/>
          <c:order val="3"/>
          <c:tx>
            <c:strRef>
              <c:f>'Completed Housing Units'!$E$35</c:f>
              <c:strCache>
                <c:ptCount val="1"/>
                <c:pt idx="0">
                  <c:v>Authorised Housing Unit</c:v>
                </c:pt>
              </c:strCache>
            </c:strRef>
          </c:tx>
          <c:spPr>
            <a:ln w="19050" cap="rnd">
              <a:solidFill>
                <a:schemeClr val="accent4"/>
              </a:solidFill>
              <a:round/>
            </a:ln>
            <a:effectLst/>
          </c:spPr>
          <c:marker>
            <c:symbol val="none"/>
          </c:marker>
          <c:xVal>
            <c:numRef>
              <c:f>'Completed Housing Units'!$A$36:$A$59</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xVal>
          <c:yVal>
            <c:numRef>
              <c:f>'Completed Housing Units'!$E$36:$E$59</c:f>
              <c:numCache>
                <c:formatCode>General</c:formatCode>
                <c:ptCount val="24"/>
              </c:numCache>
            </c:numRef>
          </c:yVal>
          <c:smooth val="1"/>
          <c:extLst>
            <c:ext xmlns:c16="http://schemas.microsoft.com/office/drawing/2014/chart" uri="{C3380CC4-5D6E-409C-BE32-E72D297353CC}">
              <c16:uniqueId val="{00000003-BC9E-4FC9-9A79-49DAD5965B01}"/>
            </c:ext>
          </c:extLst>
        </c:ser>
        <c:ser>
          <c:idx val="4"/>
          <c:order val="4"/>
          <c:tx>
            <c:strRef>
              <c:f>'Completed Housing Units'!$F$35</c:f>
              <c:strCache>
                <c:ptCount val="1"/>
              </c:strCache>
            </c:strRef>
          </c:tx>
          <c:spPr>
            <a:ln w="19050" cap="rnd">
              <a:solidFill>
                <a:schemeClr val="accent5"/>
              </a:solidFill>
              <a:round/>
            </a:ln>
            <a:effectLst/>
          </c:spPr>
          <c:marker>
            <c:symbol val="none"/>
          </c:marker>
          <c:xVal>
            <c:numRef>
              <c:f>'Completed Housing Units'!$A$36:$A$59</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xVal>
          <c:yVal>
            <c:numRef>
              <c:f>'Completed Housing Units'!$F$36:$F$59</c:f>
              <c:numCache>
                <c:formatCode>0.0</c:formatCode>
                <c:ptCount val="24"/>
                <c:pt idx="0">
                  <c:v>1598</c:v>
                </c:pt>
                <c:pt idx="1">
                  <c:v>1637</c:v>
                </c:pt>
                <c:pt idx="2">
                  <c:v>1749</c:v>
                </c:pt>
                <c:pt idx="3">
                  <c:v>1888</c:v>
                </c:pt>
                <c:pt idx="4">
                  <c:v>2058</c:v>
                </c:pt>
                <c:pt idx="5">
                  <c:v>2160</c:v>
                </c:pt>
                <c:pt idx="6">
                  <c:v>1844</c:v>
                </c:pt>
                <c:pt idx="7">
                  <c:v>1392</c:v>
                </c:pt>
                <c:pt idx="8">
                  <c:v>896</c:v>
                </c:pt>
                <c:pt idx="9">
                  <c:v>582</c:v>
                </c:pt>
                <c:pt idx="10">
                  <c:v>604</c:v>
                </c:pt>
                <c:pt idx="11">
                  <c:v>624</c:v>
                </c:pt>
                <c:pt idx="12">
                  <c:v>829</c:v>
                </c:pt>
                <c:pt idx="13">
                  <c:v>988</c:v>
                </c:pt>
                <c:pt idx="14">
                  <c:v>1052</c:v>
                </c:pt>
                <c:pt idx="15">
                  <c:v>1177</c:v>
                </c:pt>
                <c:pt idx="16">
                  <c:v>1206</c:v>
                </c:pt>
                <c:pt idx="17">
                  <c:v>1286</c:v>
                </c:pt>
                <c:pt idx="18">
                  <c:v>1328</c:v>
                </c:pt>
                <c:pt idx="19">
                  <c:v>1387</c:v>
                </c:pt>
                <c:pt idx="20">
                  <c:v>1478</c:v>
                </c:pt>
                <c:pt idx="21">
                  <c:v>1738</c:v>
                </c:pt>
                <c:pt idx="22">
                  <c:v>1682</c:v>
                </c:pt>
                <c:pt idx="23">
                  <c:v>1518</c:v>
                </c:pt>
              </c:numCache>
            </c:numRef>
          </c:yVal>
          <c:smooth val="1"/>
          <c:extLst>
            <c:ext xmlns:c16="http://schemas.microsoft.com/office/drawing/2014/chart" uri="{C3380CC4-5D6E-409C-BE32-E72D297353CC}">
              <c16:uniqueId val="{00000004-BC9E-4FC9-9A79-49DAD5965B01}"/>
            </c:ext>
          </c:extLst>
        </c:ser>
        <c:ser>
          <c:idx val="5"/>
          <c:order val="5"/>
          <c:tx>
            <c:strRef>
              <c:f>'Completed Housing Units'!$G$35</c:f>
              <c:strCache>
                <c:ptCount val="1"/>
              </c:strCache>
            </c:strRef>
          </c:tx>
          <c:spPr>
            <a:ln w="19050" cap="rnd">
              <a:solidFill>
                <a:schemeClr val="accent6"/>
              </a:solidFill>
              <a:round/>
            </a:ln>
            <a:effectLst/>
          </c:spPr>
          <c:marker>
            <c:symbol val="none"/>
          </c:marker>
          <c:xVal>
            <c:numRef>
              <c:f>'Completed Housing Units'!$A$36:$A$59</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xVal>
          <c:yVal>
            <c:numRef>
              <c:f>'Completed Housing Units'!$G$36:$G$59</c:f>
              <c:numCache>
                <c:formatCode>General</c:formatCode>
                <c:ptCount val="24"/>
              </c:numCache>
            </c:numRef>
          </c:yVal>
          <c:smooth val="1"/>
          <c:extLst>
            <c:ext xmlns:c16="http://schemas.microsoft.com/office/drawing/2014/chart" uri="{C3380CC4-5D6E-409C-BE32-E72D297353CC}">
              <c16:uniqueId val="{00000005-BC9E-4FC9-9A79-49DAD5965B01}"/>
            </c:ext>
          </c:extLst>
        </c:ser>
        <c:dLbls>
          <c:showLegendKey val="0"/>
          <c:showVal val="0"/>
          <c:showCatName val="0"/>
          <c:showSerName val="0"/>
          <c:showPercent val="0"/>
          <c:showBubbleSize val="0"/>
        </c:dLbls>
        <c:axId val="113821344"/>
        <c:axId val="113821760"/>
      </c:scatterChart>
      <c:valAx>
        <c:axId val="113821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21760"/>
        <c:crosses val="autoZero"/>
        <c:crossBetween val="midCat"/>
      </c:valAx>
      <c:valAx>
        <c:axId val="1138217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21344"/>
        <c:crosses val="autoZero"/>
        <c:crossBetween val="midCat"/>
      </c:valAx>
      <c:spPr>
        <a:noFill/>
        <a:ln>
          <a:noFill/>
        </a:ln>
        <a:effectLst/>
      </c:spPr>
    </c:plotArea>
    <c:legend>
      <c:legendPos val="b"/>
      <c:legendEntry>
        <c:idx val="1"/>
        <c:delete val="1"/>
      </c:legendEntry>
      <c:legendEntry>
        <c:idx val="2"/>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Interest Rate and</a:t>
            </a:r>
            <a:r>
              <a:rPr lang="en-US" baseline="0"/>
              <a:t> new Housing Construction</a:t>
            </a:r>
            <a:endParaRPr lang="en-US"/>
          </a:p>
        </c:rich>
      </c:tx>
      <c:overlay val="0"/>
    </c:title>
    <c:autoTitleDeleted val="0"/>
    <c:plotArea>
      <c:layout>
        <c:manualLayout>
          <c:xMode val="edge"/>
          <c:yMode val="edge"/>
          <c:x val="5.5755402915061147E-2"/>
          <c:y val="1.8181818181818181E-2"/>
          <c:w val="0.9042553191489362"/>
          <c:h val="0.85989090909090904"/>
        </c:manualLayout>
      </c:layout>
      <c:lineChart>
        <c:grouping val="standard"/>
        <c:varyColors val="0"/>
        <c:ser>
          <c:idx val="0"/>
          <c:order val="0"/>
          <c:tx>
            <c:v>PERMIT</c:v>
          </c:tx>
          <c:spPr>
            <a:ln>
              <a:solidFill>
                <a:srgbClr val="708BA1"/>
              </a:solidFill>
              <a:prstDash val="solid"/>
            </a:ln>
          </c:spPr>
          <c:marker>
            <c:symbol val="none"/>
          </c:marker>
          <c:cat>
            <c:numRef>
              <c:f>'Macroeconomic Factors'!$E$8:$E$31</c:f>
              <c:numCache>
                <c:formatCode>mm/dd/yyyy</c:formatCode>
                <c:ptCount val="24"/>
                <c:pt idx="0">
                  <c:v>36526</c:v>
                </c:pt>
                <c:pt idx="1">
                  <c:v>36892</c:v>
                </c:pt>
                <c:pt idx="2">
                  <c:v>37257</c:v>
                </c:pt>
                <c:pt idx="3">
                  <c:v>37622</c:v>
                </c:pt>
                <c:pt idx="4">
                  <c:v>37987</c:v>
                </c:pt>
                <c:pt idx="5">
                  <c:v>38353</c:v>
                </c:pt>
                <c:pt idx="6">
                  <c:v>38718</c:v>
                </c:pt>
                <c:pt idx="7">
                  <c:v>39083</c:v>
                </c:pt>
                <c:pt idx="8">
                  <c:v>39448</c:v>
                </c:pt>
                <c:pt idx="9">
                  <c:v>39814</c:v>
                </c:pt>
                <c:pt idx="10">
                  <c:v>40179</c:v>
                </c:pt>
                <c:pt idx="11">
                  <c:v>40544</c:v>
                </c:pt>
                <c:pt idx="12">
                  <c:v>40909</c:v>
                </c:pt>
                <c:pt idx="13">
                  <c:v>41275</c:v>
                </c:pt>
                <c:pt idx="14">
                  <c:v>41640</c:v>
                </c:pt>
                <c:pt idx="15">
                  <c:v>42005</c:v>
                </c:pt>
                <c:pt idx="16">
                  <c:v>42370</c:v>
                </c:pt>
                <c:pt idx="17">
                  <c:v>42736</c:v>
                </c:pt>
                <c:pt idx="18">
                  <c:v>43101</c:v>
                </c:pt>
                <c:pt idx="19">
                  <c:v>43466</c:v>
                </c:pt>
                <c:pt idx="20">
                  <c:v>43831</c:v>
                </c:pt>
                <c:pt idx="21">
                  <c:v>44197</c:v>
                </c:pt>
                <c:pt idx="22">
                  <c:v>44562</c:v>
                </c:pt>
                <c:pt idx="23">
                  <c:v>44927</c:v>
                </c:pt>
              </c:numCache>
            </c:numRef>
          </c:cat>
          <c:val>
            <c:numRef>
              <c:f>'Macroeconomic Factors'!$F$8:$F$31</c:f>
              <c:numCache>
                <c:formatCode>0.0</c:formatCode>
                <c:ptCount val="24"/>
                <c:pt idx="0">
                  <c:v>1598</c:v>
                </c:pt>
                <c:pt idx="1">
                  <c:v>1637</c:v>
                </c:pt>
                <c:pt idx="2">
                  <c:v>1749</c:v>
                </c:pt>
                <c:pt idx="3">
                  <c:v>1888</c:v>
                </c:pt>
                <c:pt idx="4">
                  <c:v>2058</c:v>
                </c:pt>
                <c:pt idx="5">
                  <c:v>2160</c:v>
                </c:pt>
                <c:pt idx="6">
                  <c:v>1844</c:v>
                </c:pt>
                <c:pt idx="7">
                  <c:v>1392</c:v>
                </c:pt>
                <c:pt idx="8">
                  <c:v>896</c:v>
                </c:pt>
                <c:pt idx="9">
                  <c:v>582</c:v>
                </c:pt>
                <c:pt idx="10">
                  <c:v>604</c:v>
                </c:pt>
                <c:pt idx="11">
                  <c:v>624</c:v>
                </c:pt>
                <c:pt idx="12">
                  <c:v>829</c:v>
                </c:pt>
                <c:pt idx="13">
                  <c:v>988</c:v>
                </c:pt>
                <c:pt idx="14">
                  <c:v>1052</c:v>
                </c:pt>
                <c:pt idx="15">
                  <c:v>1177</c:v>
                </c:pt>
                <c:pt idx="16">
                  <c:v>1206</c:v>
                </c:pt>
                <c:pt idx="17">
                  <c:v>1286</c:v>
                </c:pt>
                <c:pt idx="18">
                  <c:v>1328</c:v>
                </c:pt>
                <c:pt idx="19">
                  <c:v>1387</c:v>
                </c:pt>
                <c:pt idx="20">
                  <c:v>1478</c:v>
                </c:pt>
                <c:pt idx="21">
                  <c:v>1738</c:v>
                </c:pt>
                <c:pt idx="22">
                  <c:v>1682</c:v>
                </c:pt>
                <c:pt idx="23">
                  <c:v>1518</c:v>
                </c:pt>
              </c:numCache>
            </c:numRef>
          </c:val>
          <c:smooth val="0"/>
          <c:extLst>
            <c:ext xmlns:c16="http://schemas.microsoft.com/office/drawing/2014/chart" uri="{C3380CC4-5D6E-409C-BE32-E72D297353CC}">
              <c16:uniqueId val="{00000000-18BF-4129-9DED-8B224AFE3219}"/>
            </c:ext>
          </c:extLst>
        </c:ser>
        <c:dLbls>
          <c:showLegendKey val="0"/>
          <c:showVal val="0"/>
          <c:showCatName val="0"/>
          <c:showSerName val="0"/>
          <c:showPercent val="0"/>
          <c:showBubbleSize val="0"/>
        </c:dLbls>
        <c:marker val="1"/>
        <c:smooth val="0"/>
        <c:axId val="606985567"/>
        <c:axId val="606985151"/>
      </c:lineChart>
      <c:lineChart>
        <c:grouping val="standard"/>
        <c:varyColors val="0"/>
        <c:ser>
          <c:idx val="1"/>
          <c:order val="1"/>
          <c:tx>
            <c:v>FEDFUNDS (Right Axis)</c:v>
          </c:tx>
          <c:spPr>
            <a:ln>
              <a:solidFill>
                <a:srgbClr val="88AB59"/>
              </a:solidFill>
              <a:prstDash val="solid"/>
            </a:ln>
          </c:spPr>
          <c:marker>
            <c:symbol val="none"/>
          </c:marker>
          <c:cat>
            <c:numRef>
              <c:f>'Macroeconomic Factors'!$C$8:$C$31</c:f>
              <c:numCache>
                <c:formatCode>mm/dd/yyyy</c:formatCode>
                <c:ptCount val="24"/>
                <c:pt idx="0">
                  <c:v>36526</c:v>
                </c:pt>
                <c:pt idx="1">
                  <c:v>36892</c:v>
                </c:pt>
                <c:pt idx="2">
                  <c:v>37257</c:v>
                </c:pt>
                <c:pt idx="3">
                  <c:v>37622</c:v>
                </c:pt>
                <c:pt idx="4">
                  <c:v>37987</c:v>
                </c:pt>
                <c:pt idx="5">
                  <c:v>38353</c:v>
                </c:pt>
                <c:pt idx="6">
                  <c:v>38718</c:v>
                </c:pt>
                <c:pt idx="7">
                  <c:v>39083</c:v>
                </c:pt>
                <c:pt idx="8">
                  <c:v>39448</c:v>
                </c:pt>
                <c:pt idx="9">
                  <c:v>39814</c:v>
                </c:pt>
                <c:pt idx="10">
                  <c:v>40179</c:v>
                </c:pt>
                <c:pt idx="11">
                  <c:v>40544</c:v>
                </c:pt>
                <c:pt idx="12">
                  <c:v>40909</c:v>
                </c:pt>
                <c:pt idx="13">
                  <c:v>41275</c:v>
                </c:pt>
                <c:pt idx="14">
                  <c:v>41640</c:v>
                </c:pt>
                <c:pt idx="15">
                  <c:v>42005</c:v>
                </c:pt>
                <c:pt idx="16">
                  <c:v>42370</c:v>
                </c:pt>
                <c:pt idx="17">
                  <c:v>42736</c:v>
                </c:pt>
                <c:pt idx="18">
                  <c:v>43101</c:v>
                </c:pt>
                <c:pt idx="19">
                  <c:v>43466</c:v>
                </c:pt>
                <c:pt idx="20">
                  <c:v>43831</c:v>
                </c:pt>
                <c:pt idx="21">
                  <c:v>44197</c:v>
                </c:pt>
                <c:pt idx="22">
                  <c:v>44562</c:v>
                </c:pt>
                <c:pt idx="23">
                  <c:v>44927</c:v>
                </c:pt>
              </c:numCache>
            </c:numRef>
          </c:cat>
          <c:val>
            <c:numRef>
              <c:f>'Macroeconomic Factors'!$D$8:$D$31</c:f>
              <c:numCache>
                <c:formatCode>0.0</c:formatCode>
                <c:ptCount val="24"/>
                <c:pt idx="0">
                  <c:v>6.24</c:v>
                </c:pt>
                <c:pt idx="1">
                  <c:v>3.89</c:v>
                </c:pt>
                <c:pt idx="2">
                  <c:v>1.67</c:v>
                </c:pt>
                <c:pt idx="3">
                  <c:v>1.1299999999999999</c:v>
                </c:pt>
                <c:pt idx="4">
                  <c:v>1.35</c:v>
                </c:pt>
                <c:pt idx="5">
                  <c:v>3.21</c:v>
                </c:pt>
                <c:pt idx="6">
                  <c:v>4.96</c:v>
                </c:pt>
                <c:pt idx="7">
                  <c:v>5.0199999999999996</c:v>
                </c:pt>
                <c:pt idx="8">
                  <c:v>1.93</c:v>
                </c:pt>
                <c:pt idx="9">
                  <c:v>0.16</c:v>
                </c:pt>
                <c:pt idx="10">
                  <c:v>0.18</c:v>
                </c:pt>
                <c:pt idx="11">
                  <c:v>0.1</c:v>
                </c:pt>
                <c:pt idx="12">
                  <c:v>0.14000000000000001</c:v>
                </c:pt>
                <c:pt idx="13">
                  <c:v>0.11</c:v>
                </c:pt>
                <c:pt idx="14">
                  <c:v>0.09</c:v>
                </c:pt>
                <c:pt idx="15">
                  <c:v>0.13</c:v>
                </c:pt>
                <c:pt idx="16">
                  <c:v>0.4</c:v>
                </c:pt>
                <c:pt idx="17">
                  <c:v>1</c:v>
                </c:pt>
                <c:pt idx="18">
                  <c:v>1.83</c:v>
                </c:pt>
                <c:pt idx="19">
                  <c:v>2.16</c:v>
                </c:pt>
                <c:pt idx="20">
                  <c:v>0.38</c:v>
                </c:pt>
                <c:pt idx="21">
                  <c:v>0.08</c:v>
                </c:pt>
                <c:pt idx="22">
                  <c:v>1.68</c:v>
                </c:pt>
                <c:pt idx="23">
                  <c:v>5.0199999999999996</c:v>
                </c:pt>
              </c:numCache>
            </c:numRef>
          </c:val>
          <c:smooth val="0"/>
          <c:extLst>
            <c:ext xmlns:c16="http://schemas.microsoft.com/office/drawing/2014/chart" uri="{C3380CC4-5D6E-409C-BE32-E72D297353CC}">
              <c16:uniqueId val="{00000001-18BF-4129-9DED-8B224AFE3219}"/>
            </c:ext>
          </c:extLst>
        </c:ser>
        <c:dLbls>
          <c:showLegendKey val="0"/>
          <c:showVal val="0"/>
          <c:showCatName val="0"/>
          <c:showSerName val="0"/>
          <c:showPercent val="0"/>
          <c:showBubbleSize val="0"/>
        </c:dLbls>
        <c:marker val="1"/>
        <c:smooth val="0"/>
        <c:axId val="606864335"/>
        <c:axId val="606982239"/>
      </c:lineChart>
      <c:dateAx>
        <c:axId val="606985567"/>
        <c:scaling>
          <c:orientation val="minMax"/>
          <c:max val="44927"/>
          <c:min val="36526"/>
        </c:scaling>
        <c:delete val="0"/>
        <c:axPos val="b"/>
        <c:title>
          <c:tx>
            <c:rich>
              <a:bodyPr/>
              <a:lstStyle/>
              <a:p>
                <a:pPr algn="l">
                  <a:defRPr sz="800" b="0"/>
                </a:pPr>
                <a:r>
                  <a:rPr lang="en-US"/>
                  <a:t>Source: U.S. Census Bureau, U.S. Department of Housing and Urban Development/Board of Governors of the Federal Reserve System (US)/FRED</a:t>
                </a:r>
              </a:p>
            </c:rich>
          </c:tx>
          <c:overlay val="0"/>
        </c:title>
        <c:numFmt formatCode="[$-409]mmm\-yy;@" sourceLinked="0"/>
        <c:majorTickMark val="none"/>
        <c:minorTickMark val="none"/>
        <c:tickLblPos val="low"/>
        <c:crossAx val="606985151"/>
        <c:crosses val="autoZero"/>
        <c:auto val="1"/>
        <c:lblOffset val="100"/>
        <c:baseTimeUnit val="years"/>
        <c:majorUnit val="3"/>
        <c:majorTimeUnit val="years"/>
      </c:dateAx>
      <c:valAx>
        <c:axId val="606985151"/>
        <c:scaling>
          <c:orientation val="minMax"/>
        </c:scaling>
        <c:delete val="0"/>
        <c:axPos val="l"/>
        <c:majorGridlines>
          <c:spPr>
            <a:ln>
              <a:prstDash val="sysDot"/>
            </a:ln>
          </c:spPr>
        </c:majorGridlines>
        <c:title>
          <c:tx>
            <c:rich>
              <a:bodyPr/>
              <a:lstStyle/>
              <a:p>
                <a:pPr>
                  <a:defRPr b="0"/>
                </a:pPr>
                <a:endParaRPr lang="en-US"/>
              </a:p>
            </c:rich>
          </c:tx>
          <c:overlay val="0"/>
        </c:title>
        <c:numFmt formatCode="0.0" sourceLinked="1"/>
        <c:majorTickMark val="out"/>
        <c:minorTickMark val="none"/>
        <c:tickLblPos val="nextTo"/>
        <c:crossAx val="606985567"/>
        <c:crosses val="autoZero"/>
        <c:crossBetween val="between"/>
      </c:valAx>
      <c:valAx>
        <c:axId val="606982239"/>
        <c:scaling>
          <c:orientation val="minMax"/>
        </c:scaling>
        <c:delete val="0"/>
        <c:axPos val="r"/>
        <c:title>
          <c:tx>
            <c:rich>
              <a:bodyPr/>
              <a:lstStyle/>
              <a:p>
                <a:pPr>
                  <a:defRPr b="0"/>
                </a:pPr>
                <a:endParaRPr lang="en-US"/>
              </a:p>
            </c:rich>
          </c:tx>
          <c:overlay val="0"/>
        </c:title>
        <c:numFmt formatCode="0.0" sourceLinked="1"/>
        <c:majorTickMark val="out"/>
        <c:minorTickMark val="none"/>
        <c:tickLblPos val="nextTo"/>
        <c:crossAx val="606864335"/>
        <c:crosses val="max"/>
        <c:crossBetween val="between"/>
      </c:valAx>
      <c:dateAx>
        <c:axId val="606864335"/>
        <c:scaling>
          <c:orientation val="minMax"/>
          <c:max val="44927"/>
          <c:min val="36526"/>
        </c:scaling>
        <c:delete val="0"/>
        <c:axPos val="t"/>
        <c:numFmt formatCode="mm/dd/yyyy" sourceLinked="1"/>
        <c:majorTickMark val="none"/>
        <c:minorTickMark val="none"/>
        <c:tickLblPos val="none"/>
        <c:crossAx val="606982239"/>
        <c:crosses val="max"/>
        <c:auto val="1"/>
        <c:lblOffset val="100"/>
        <c:baseTimeUnit val="years"/>
      </c:dateAx>
    </c:plotArea>
    <c:legend>
      <c:legendPos val="r"/>
      <c:layout>
        <c:manualLayout>
          <c:xMode val="edge"/>
          <c:yMode val="edge"/>
          <c:x val="0.14042553191489363"/>
          <c:y val="0.66909090909090907"/>
          <c:w val="0.25909666610822585"/>
          <c:h val="0.13151209735146743"/>
        </c:manualLayout>
      </c:layout>
      <c:overlay val="1"/>
      <c:spPr>
        <a:solidFill>
          <a:srgbClr val="FFFFFF"/>
        </a:solidFill>
        <a:ln>
          <a:solidFill>
            <a:srgbClr val="BFBFBF"/>
          </a:solidFill>
        </a:ln>
      </c:sp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E5F1"/>
    </a:solidFill>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GDP and</a:t>
            </a:r>
            <a:r>
              <a:rPr lang="en-US" baseline="0"/>
              <a:t> new Housing Construction</a:t>
            </a:r>
            <a:endParaRPr lang="en-US"/>
          </a:p>
        </c:rich>
      </c:tx>
      <c:overlay val="0"/>
    </c:title>
    <c:autoTitleDeleted val="0"/>
    <c:plotArea>
      <c:layout>
        <c:manualLayout>
          <c:xMode val="edge"/>
          <c:yMode val="edge"/>
          <c:x val="5.5755402915061147E-2"/>
          <c:y val="1.8181818181818181E-2"/>
          <c:w val="0.9042553191489362"/>
          <c:h val="0.85989090909090904"/>
        </c:manualLayout>
      </c:layout>
      <c:lineChart>
        <c:grouping val="standard"/>
        <c:varyColors val="0"/>
        <c:ser>
          <c:idx val="0"/>
          <c:order val="0"/>
          <c:tx>
            <c:v>PERMIT</c:v>
          </c:tx>
          <c:spPr>
            <a:ln>
              <a:solidFill>
                <a:srgbClr val="708BA1"/>
              </a:solidFill>
              <a:prstDash val="solid"/>
            </a:ln>
          </c:spPr>
          <c:marker>
            <c:symbol val="none"/>
          </c:marker>
          <c:cat>
            <c:numRef>
              <c:f>'Macroeconomic Factors'!$E$8:$E$31</c:f>
              <c:numCache>
                <c:formatCode>mm/dd/yyyy</c:formatCode>
                <c:ptCount val="24"/>
                <c:pt idx="0">
                  <c:v>36526</c:v>
                </c:pt>
                <c:pt idx="1">
                  <c:v>36892</c:v>
                </c:pt>
                <c:pt idx="2">
                  <c:v>37257</c:v>
                </c:pt>
                <c:pt idx="3">
                  <c:v>37622</c:v>
                </c:pt>
                <c:pt idx="4">
                  <c:v>37987</c:v>
                </c:pt>
                <c:pt idx="5">
                  <c:v>38353</c:v>
                </c:pt>
                <c:pt idx="6">
                  <c:v>38718</c:v>
                </c:pt>
                <c:pt idx="7">
                  <c:v>39083</c:v>
                </c:pt>
                <c:pt idx="8">
                  <c:v>39448</c:v>
                </c:pt>
                <c:pt idx="9">
                  <c:v>39814</c:v>
                </c:pt>
                <c:pt idx="10">
                  <c:v>40179</c:v>
                </c:pt>
                <c:pt idx="11">
                  <c:v>40544</c:v>
                </c:pt>
                <c:pt idx="12">
                  <c:v>40909</c:v>
                </c:pt>
                <c:pt idx="13">
                  <c:v>41275</c:v>
                </c:pt>
                <c:pt idx="14">
                  <c:v>41640</c:v>
                </c:pt>
                <c:pt idx="15">
                  <c:v>42005</c:v>
                </c:pt>
                <c:pt idx="16">
                  <c:v>42370</c:v>
                </c:pt>
                <c:pt idx="17">
                  <c:v>42736</c:v>
                </c:pt>
                <c:pt idx="18">
                  <c:v>43101</c:v>
                </c:pt>
                <c:pt idx="19">
                  <c:v>43466</c:v>
                </c:pt>
                <c:pt idx="20">
                  <c:v>43831</c:v>
                </c:pt>
                <c:pt idx="21">
                  <c:v>44197</c:v>
                </c:pt>
                <c:pt idx="22">
                  <c:v>44562</c:v>
                </c:pt>
                <c:pt idx="23">
                  <c:v>44927</c:v>
                </c:pt>
              </c:numCache>
            </c:numRef>
          </c:cat>
          <c:val>
            <c:numRef>
              <c:f>'Macroeconomic Factors'!$F$8:$F$31</c:f>
              <c:numCache>
                <c:formatCode>0.0</c:formatCode>
                <c:ptCount val="24"/>
                <c:pt idx="0">
                  <c:v>1598</c:v>
                </c:pt>
                <c:pt idx="1">
                  <c:v>1637</c:v>
                </c:pt>
                <c:pt idx="2">
                  <c:v>1749</c:v>
                </c:pt>
                <c:pt idx="3">
                  <c:v>1888</c:v>
                </c:pt>
                <c:pt idx="4">
                  <c:v>2058</c:v>
                </c:pt>
                <c:pt idx="5">
                  <c:v>2160</c:v>
                </c:pt>
                <c:pt idx="6">
                  <c:v>1844</c:v>
                </c:pt>
                <c:pt idx="7">
                  <c:v>1392</c:v>
                </c:pt>
                <c:pt idx="8">
                  <c:v>896</c:v>
                </c:pt>
                <c:pt idx="9">
                  <c:v>582</c:v>
                </c:pt>
                <c:pt idx="10">
                  <c:v>604</c:v>
                </c:pt>
                <c:pt idx="11">
                  <c:v>624</c:v>
                </c:pt>
                <c:pt idx="12">
                  <c:v>829</c:v>
                </c:pt>
                <c:pt idx="13">
                  <c:v>988</c:v>
                </c:pt>
                <c:pt idx="14">
                  <c:v>1052</c:v>
                </c:pt>
                <c:pt idx="15">
                  <c:v>1177</c:v>
                </c:pt>
                <c:pt idx="16">
                  <c:v>1206</c:v>
                </c:pt>
                <c:pt idx="17">
                  <c:v>1286</c:v>
                </c:pt>
                <c:pt idx="18">
                  <c:v>1328</c:v>
                </c:pt>
                <c:pt idx="19">
                  <c:v>1387</c:v>
                </c:pt>
                <c:pt idx="20">
                  <c:v>1478</c:v>
                </c:pt>
                <c:pt idx="21">
                  <c:v>1738</c:v>
                </c:pt>
                <c:pt idx="22">
                  <c:v>1682</c:v>
                </c:pt>
                <c:pt idx="23">
                  <c:v>1518</c:v>
                </c:pt>
              </c:numCache>
            </c:numRef>
          </c:val>
          <c:smooth val="0"/>
          <c:extLst>
            <c:ext xmlns:c16="http://schemas.microsoft.com/office/drawing/2014/chart" uri="{C3380CC4-5D6E-409C-BE32-E72D297353CC}">
              <c16:uniqueId val="{00000000-82A4-47F8-B706-614609DE2D1E}"/>
            </c:ext>
          </c:extLst>
        </c:ser>
        <c:dLbls>
          <c:showLegendKey val="0"/>
          <c:showVal val="0"/>
          <c:showCatName val="0"/>
          <c:showSerName val="0"/>
          <c:showPercent val="0"/>
          <c:showBubbleSize val="0"/>
        </c:dLbls>
        <c:marker val="1"/>
        <c:smooth val="0"/>
        <c:axId val="1838015199"/>
        <c:axId val="1838018527"/>
      </c:lineChart>
      <c:lineChart>
        <c:grouping val="standard"/>
        <c:varyColors val="0"/>
        <c:ser>
          <c:idx val="1"/>
          <c:order val="1"/>
          <c:tx>
            <c:v>GDP (Right Axis)</c:v>
          </c:tx>
          <c:spPr>
            <a:ln>
              <a:solidFill>
                <a:srgbClr val="88AB59"/>
              </a:solidFill>
              <a:prstDash val="solid"/>
            </a:ln>
          </c:spPr>
          <c:marker>
            <c:symbol val="none"/>
          </c:marker>
          <c:cat>
            <c:numRef>
              <c:f>'Macroeconomic Factors'!$A$8:$A$31</c:f>
              <c:numCache>
                <c:formatCode>mm/dd/yyyy</c:formatCode>
                <c:ptCount val="24"/>
                <c:pt idx="0">
                  <c:v>36526</c:v>
                </c:pt>
                <c:pt idx="1">
                  <c:v>36892</c:v>
                </c:pt>
                <c:pt idx="2">
                  <c:v>37257</c:v>
                </c:pt>
                <c:pt idx="3">
                  <c:v>37622</c:v>
                </c:pt>
                <c:pt idx="4">
                  <c:v>37987</c:v>
                </c:pt>
                <c:pt idx="5">
                  <c:v>38353</c:v>
                </c:pt>
                <c:pt idx="6">
                  <c:v>38718</c:v>
                </c:pt>
                <c:pt idx="7">
                  <c:v>39083</c:v>
                </c:pt>
                <c:pt idx="8">
                  <c:v>39448</c:v>
                </c:pt>
                <c:pt idx="9">
                  <c:v>39814</c:v>
                </c:pt>
                <c:pt idx="10">
                  <c:v>40179</c:v>
                </c:pt>
                <c:pt idx="11">
                  <c:v>40544</c:v>
                </c:pt>
                <c:pt idx="12">
                  <c:v>40909</c:v>
                </c:pt>
                <c:pt idx="13">
                  <c:v>41275</c:v>
                </c:pt>
                <c:pt idx="14">
                  <c:v>41640</c:v>
                </c:pt>
                <c:pt idx="15">
                  <c:v>42005</c:v>
                </c:pt>
                <c:pt idx="16">
                  <c:v>42370</c:v>
                </c:pt>
                <c:pt idx="17">
                  <c:v>42736</c:v>
                </c:pt>
                <c:pt idx="18">
                  <c:v>43101</c:v>
                </c:pt>
                <c:pt idx="19">
                  <c:v>43466</c:v>
                </c:pt>
                <c:pt idx="20">
                  <c:v>43831</c:v>
                </c:pt>
                <c:pt idx="21">
                  <c:v>44197</c:v>
                </c:pt>
                <c:pt idx="22">
                  <c:v>44562</c:v>
                </c:pt>
                <c:pt idx="23">
                  <c:v>44927</c:v>
                </c:pt>
              </c:numCache>
            </c:numRef>
          </c:cat>
          <c:val>
            <c:numRef>
              <c:f>'Macroeconomic Factors'!$B$8:$B$31</c:f>
              <c:numCache>
                <c:formatCode>0.0</c:formatCode>
                <c:ptCount val="24"/>
                <c:pt idx="0">
                  <c:v>10250.951999999999</c:v>
                </c:pt>
                <c:pt idx="1">
                  <c:v>10581.929</c:v>
                </c:pt>
                <c:pt idx="2">
                  <c:v>10929.108</c:v>
                </c:pt>
                <c:pt idx="3">
                  <c:v>11456.45</c:v>
                </c:pt>
                <c:pt idx="4">
                  <c:v>12217.196</c:v>
                </c:pt>
                <c:pt idx="5">
                  <c:v>13039.197</c:v>
                </c:pt>
                <c:pt idx="6">
                  <c:v>13815.583000000001</c:v>
                </c:pt>
                <c:pt idx="7">
                  <c:v>14474.227000000001</c:v>
                </c:pt>
                <c:pt idx="8">
                  <c:v>14769.861999999999</c:v>
                </c:pt>
                <c:pt idx="9">
                  <c:v>14478.066999999999</c:v>
                </c:pt>
                <c:pt idx="10">
                  <c:v>15048.971</c:v>
                </c:pt>
                <c:pt idx="11">
                  <c:v>15599.732</c:v>
                </c:pt>
                <c:pt idx="12">
                  <c:v>16253.97</c:v>
                </c:pt>
                <c:pt idx="13">
                  <c:v>16880.683000000001</c:v>
                </c:pt>
                <c:pt idx="14">
                  <c:v>17608.137999999999</c:v>
                </c:pt>
                <c:pt idx="15">
                  <c:v>18295.019</c:v>
                </c:pt>
                <c:pt idx="16">
                  <c:v>18804.913</c:v>
                </c:pt>
                <c:pt idx="17">
                  <c:v>19612.102999999999</c:v>
                </c:pt>
                <c:pt idx="18">
                  <c:v>20656.516</c:v>
                </c:pt>
                <c:pt idx="19">
                  <c:v>21539.982</c:v>
                </c:pt>
                <c:pt idx="20">
                  <c:v>21354.105</c:v>
                </c:pt>
                <c:pt idx="21">
                  <c:v>23681.170999999998</c:v>
                </c:pt>
                <c:pt idx="22">
                  <c:v>26006.893</c:v>
                </c:pt>
                <c:pt idx="23">
                  <c:v>27720.71</c:v>
                </c:pt>
              </c:numCache>
            </c:numRef>
          </c:val>
          <c:smooth val="0"/>
          <c:extLst>
            <c:ext xmlns:c16="http://schemas.microsoft.com/office/drawing/2014/chart" uri="{C3380CC4-5D6E-409C-BE32-E72D297353CC}">
              <c16:uniqueId val="{00000001-82A4-47F8-B706-614609DE2D1E}"/>
            </c:ext>
          </c:extLst>
        </c:ser>
        <c:dLbls>
          <c:showLegendKey val="0"/>
          <c:showVal val="0"/>
          <c:showCatName val="0"/>
          <c:showSerName val="0"/>
          <c:showPercent val="0"/>
          <c:showBubbleSize val="0"/>
        </c:dLbls>
        <c:marker val="1"/>
        <c:smooth val="0"/>
        <c:axId val="1838011455"/>
        <c:axId val="1838016447"/>
      </c:lineChart>
      <c:dateAx>
        <c:axId val="1838015199"/>
        <c:scaling>
          <c:orientation val="minMax"/>
          <c:max val="44927"/>
          <c:min val="36526"/>
        </c:scaling>
        <c:delete val="0"/>
        <c:axPos val="b"/>
        <c:title>
          <c:tx>
            <c:rich>
              <a:bodyPr/>
              <a:lstStyle/>
              <a:p>
                <a:pPr algn="l">
                  <a:defRPr sz="800" b="0"/>
                </a:pPr>
                <a:r>
                  <a:rPr lang="en-US"/>
                  <a:t>Source: U.S. Census Bureau, U.S. Department of Housing and Urban Development/U.S. Bureau of Economic Analysis/FRED</a:t>
                </a:r>
              </a:p>
            </c:rich>
          </c:tx>
          <c:overlay val="0"/>
        </c:title>
        <c:numFmt formatCode="[$-409]mmm\-yy;@" sourceLinked="0"/>
        <c:majorTickMark val="none"/>
        <c:minorTickMark val="none"/>
        <c:tickLblPos val="low"/>
        <c:crossAx val="1838018527"/>
        <c:crosses val="autoZero"/>
        <c:auto val="1"/>
        <c:lblOffset val="100"/>
        <c:baseTimeUnit val="years"/>
        <c:majorUnit val="3"/>
        <c:majorTimeUnit val="years"/>
      </c:dateAx>
      <c:valAx>
        <c:axId val="1838018527"/>
        <c:scaling>
          <c:orientation val="minMax"/>
        </c:scaling>
        <c:delete val="0"/>
        <c:axPos val="l"/>
        <c:majorGridlines>
          <c:spPr>
            <a:ln>
              <a:prstDash val="sysDot"/>
            </a:ln>
          </c:spPr>
        </c:majorGridlines>
        <c:title>
          <c:tx>
            <c:rich>
              <a:bodyPr/>
              <a:lstStyle/>
              <a:p>
                <a:pPr>
                  <a:defRPr b="0"/>
                </a:pPr>
                <a:endParaRPr lang="en-US"/>
              </a:p>
            </c:rich>
          </c:tx>
          <c:overlay val="0"/>
        </c:title>
        <c:numFmt formatCode="0.0" sourceLinked="1"/>
        <c:majorTickMark val="out"/>
        <c:minorTickMark val="none"/>
        <c:tickLblPos val="nextTo"/>
        <c:crossAx val="1838015199"/>
        <c:crosses val="autoZero"/>
        <c:crossBetween val="between"/>
      </c:valAx>
      <c:valAx>
        <c:axId val="1838016447"/>
        <c:scaling>
          <c:orientation val="minMax"/>
        </c:scaling>
        <c:delete val="0"/>
        <c:axPos val="r"/>
        <c:title>
          <c:tx>
            <c:rich>
              <a:bodyPr/>
              <a:lstStyle/>
              <a:p>
                <a:pPr>
                  <a:defRPr b="0"/>
                </a:pPr>
                <a:endParaRPr lang="en-US"/>
              </a:p>
            </c:rich>
          </c:tx>
          <c:overlay val="0"/>
        </c:title>
        <c:numFmt formatCode="0.0" sourceLinked="1"/>
        <c:majorTickMark val="out"/>
        <c:minorTickMark val="none"/>
        <c:tickLblPos val="nextTo"/>
        <c:crossAx val="1838011455"/>
        <c:crosses val="max"/>
        <c:crossBetween val="between"/>
      </c:valAx>
      <c:dateAx>
        <c:axId val="1838011455"/>
        <c:scaling>
          <c:orientation val="minMax"/>
          <c:max val="44927"/>
          <c:min val="36526"/>
        </c:scaling>
        <c:delete val="0"/>
        <c:axPos val="t"/>
        <c:numFmt formatCode="mm/dd/yyyy" sourceLinked="1"/>
        <c:majorTickMark val="none"/>
        <c:minorTickMark val="none"/>
        <c:tickLblPos val="none"/>
        <c:crossAx val="1838016447"/>
        <c:crosses val="max"/>
        <c:auto val="1"/>
        <c:lblOffset val="100"/>
        <c:baseTimeUnit val="years"/>
      </c:dateAx>
    </c:plotArea>
    <c:legend>
      <c:legendPos val="r"/>
      <c:layout>
        <c:manualLayout>
          <c:xMode val="edge"/>
          <c:yMode val="edge"/>
          <c:x val="0.14042553191489363"/>
          <c:y val="0.66909090909090907"/>
          <c:w val="0.20331965153292009"/>
          <c:h val="0.13151209735146743"/>
        </c:manualLayout>
      </c:layout>
      <c:overlay val="1"/>
      <c:spPr>
        <a:solidFill>
          <a:srgbClr val="FFFFFF"/>
        </a:solidFill>
        <a:ln>
          <a:solidFill>
            <a:srgbClr val="BFBFBF"/>
          </a:solidFill>
        </a:ln>
      </c:sp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E5F1"/>
    </a:solidFill>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Housing</a:t>
            </a:r>
            <a:r>
              <a:rPr lang="en-US" baseline="0"/>
              <a:t> Price Index and new Housing Construction</a:t>
            </a:r>
            <a:endParaRPr lang="en-US"/>
          </a:p>
        </c:rich>
      </c:tx>
      <c:overlay val="0"/>
    </c:title>
    <c:autoTitleDeleted val="0"/>
    <c:plotArea>
      <c:layout>
        <c:manualLayout>
          <c:xMode val="edge"/>
          <c:yMode val="edge"/>
          <c:x val="5.5755402915061147E-2"/>
          <c:y val="1.8181818181818181E-2"/>
          <c:w val="0.9042553191489362"/>
          <c:h val="0.85989090909090904"/>
        </c:manualLayout>
      </c:layout>
      <c:lineChart>
        <c:grouping val="standard"/>
        <c:varyColors val="0"/>
        <c:ser>
          <c:idx val="0"/>
          <c:order val="0"/>
          <c:tx>
            <c:v>PERMIT</c:v>
          </c:tx>
          <c:spPr>
            <a:ln>
              <a:solidFill>
                <a:srgbClr val="708BA1"/>
              </a:solidFill>
              <a:prstDash val="solid"/>
            </a:ln>
          </c:spPr>
          <c:marker>
            <c:symbol val="none"/>
          </c:marker>
          <c:cat>
            <c:numRef>
              <c:f>'Macroeconomic Factors'!$E$8:$E$31</c:f>
              <c:numCache>
                <c:formatCode>mm/dd/yyyy</c:formatCode>
                <c:ptCount val="24"/>
                <c:pt idx="0">
                  <c:v>36526</c:v>
                </c:pt>
                <c:pt idx="1">
                  <c:v>36892</c:v>
                </c:pt>
                <c:pt idx="2">
                  <c:v>37257</c:v>
                </c:pt>
                <c:pt idx="3">
                  <c:v>37622</c:v>
                </c:pt>
                <c:pt idx="4">
                  <c:v>37987</c:v>
                </c:pt>
                <c:pt idx="5">
                  <c:v>38353</c:v>
                </c:pt>
                <c:pt idx="6">
                  <c:v>38718</c:v>
                </c:pt>
                <c:pt idx="7">
                  <c:v>39083</c:v>
                </c:pt>
                <c:pt idx="8">
                  <c:v>39448</c:v>
                </c:pt>
                <c:pt idx="9">
                  <c:v>39814</c:v>
                </c:pt>
                <c:pt idx="10">
                  <c:v>40179</c:v>
                </c:pt>
                <c:pt idx="11">
                  <c:v>40544</c:v>
                </c:pt>
                <c:pt idx="12">
                  <c:v>40909</c:v>
                </c:pt>
                <c:pt idx="13">
                  <c:v>41275</c:v>
                </c:pt>
                <c:pt idx="14">
                  <c:v>41640</c:v>
                </c:pt>
                <c:pt idx="15">
                  <c:v>42005</c:v>
                </c:pt>
                <c:pt idx="16">
                  <c:v>42370</c:v>
                </c:pt>
                <c:pt idx="17">
                  <c:v>42736</c:v>
                </c:pt>
                <c:pt idx="18">
                  <c:v>43101</c:v>
                </c:pt>
                <c:pt idx="19">
                  <c:v>43466</c:v>
                </c:pt>
                <c:pt idx="20">
                  <c:v>43831</c:v>
                </c:pt>
                <c:pt idx="21">
                  <c:v>44197</c:v>
                </c:pt>
                <c:pt idx="22">
                  <c:v>44562</c:v>
                </c:pt>
                <c:pt idx="23">
                  <c:v>44927</c:v>
                </c:pt>
              </c:numCache>
            </c:numRef>
          </c:cat>
          <c:val>
            <c:numRef>
              <c:f>'Macroeconomic Factors'!$F$8:$F$31</c:f>
              <c:numCache>
                <c:formatCode>0.0</c:formatCode>
                <c:ptCount val="24"/>
                <c:pt idx="0">
                  <c:v>1598</c:v>
                </c:pt>
                <c:pt idx="1">
                  <c:v>1637</c:v>
                </c:pt>
                <c:pt idx="2">
                  <c:v>1749</c:v>
                </c:pt>
                <c:pt idx="3">
                  <c:v>1888</c:v>
                </c:pt>
                <c:pt idx="4">
                  <c:v>2058</c:v>
                </c:pt>
                <c:pt idx="5">
                  <c:v>2160</c:v>
                </c:pt>
                <c:pt idx="6">
                  <c:v>1844</c:v>
                </c:pt>
                <c:pt idx="7">
                  <c:v>1392</c:v>
                </c:pt>
                <c:pt idx="8">
                  <c:v>896</c:v>
                </c:pt>
                <c:pt idx="9">
                  <c:v>582</c:v>
                </c:pt>
                <c:pt idx="10">
                  <c:v>604</c:v>
                </c:pt>
                <c:pt idx="11">
                  <c:v>624</c:v>
                </c:pt>
                <c:pt idx="12">
                  <c:v>829</c:v>
                </c:pt>
                <c:pt idx="13">
                  <c:v>988</c:v>
                </c:pt>
                <c:pt idx="14">
                  <c:v>1052</c:v>
                </c:pt>
                <c:pt idx="15">
                  <c:v>1177</c:v>
                </c:pt>
                <c:pt idx="16">
                  <c:v>1206</c:v>
                </c:pt>
                <c:pt idx="17">
                  <c:v>1286</c:v>
                </c:pt>
                <c:pt idx="18">
                  <c:v>1328</c:v>
                </c:pt>
                <c:pt idx="19">
                  <c:v>1387</c:v>
                </c:pt>
                <c:pt idx="20">
                  <c:v>1478</c:v>
                </c:pt>
                <c:pt idx="21">
                  <c:v>1738</c:v>
                </c:pt>
                <c:pt idx="22">
                  <c:v>1682</c:v>
                </c:pt>
                <c:pt idx="23">
                  <c:v>1518</c:v>
                </c:pt>
              </c:numCache>
            </c:numRef>
          </c:val>
          <c:smooth val="0"/>
          <c:extLst>
            <c:ext xmlns:c16="http://schemas.microsoft.com/office/drawing/2014/chart" uri="{C3380CC4-5D6E-409C-BE32-E72D297353CC}">
              <c16:uniqueId val="{00000000-98DC-434C-921F-183413DA06A3}"/>
            </c:ext>
          </c:extLst>
        </c:ser>
        <c:dLbls>
          <c:showLegendKey val="0"/>
          <c:showVal val="0"/>
          <c:showCatName val="0"/>
          <c:showSerName val="0"/>
          <c:showPercent val="0"/>
          <c:showBubbleSize val="0"/>
        </c:dLbls>
        <c:marker val="1"/>
        <c:smooth val="0"/>
        <c:axId val="1258497599"/>
        <c:axId val="1258502591"/>
      </c:lineChart>
      <c:lineChart>
        <c:grouping val="standard"/>
        <c:varyColors val="0"/>
        <c:ser>
          <c:idx val="1"/>
          <c:order val="1"/>
          <c:tx>
            <c:v>USSTHPI (Right Axis)</c:v>
          </c:tx>
          <c:spPr>
            <a:ln>
              <a:solidFill>
                <a:srgbClr val="88AB59"/>
              </a:solidFill>
              <a:prstDash val="solid"/>
            </a:ln>
          </c:spPr>
          <c:marker>
            <c:symbol val="none"/>
          </c:marker>
          <c:cat>
            <c:numRef>
              <c:f>'Macroeconomic Factors'!$G$8:$G$31</c:f>
              <c:numCache>
                <c:formatCode>mm/dd/yyyy</c:formatCode>
                <c:ptCount val="24"/>
                <c:pt idx="0">
                  <c:v>36526</c:v>
                </c:pt>
                <c:pt idx="1">
                  <c:v>36892</c:v>
                </c:pt>
                <c:pt idx="2">
                  <c:v>37257</c:v>
                </c:pt>
                <c:pt idx="3">
                  <c:v>37622</c:v>
                </c:pt>
                <c:pt idx="4">
                  <c:v>37987</c:v>
                </c:pt>
                <c:pt idx="5">
                  <c:v>38353</c:v>
                </c:pt>
                <c:pt idx="6">
                  <c:v>38718</c:v>
                </c:pt>
                <c:pt idx="7">
                  <c:v>39083</c:v>
                </c:pt>
                <c:pt idx="8">
                  <c:v>39448</c:v>
                </c:pt>
                <c:pt idx="9">
                  <c:v>39814</c:v>
                </c:pt>
                <c:pt idx="10">
                  <c:v>40179</c:v>
                </c:pt>
                <c:pt idx="11">
                  <c:v>40544</c:v>
                </c:pt>
                <c:pt idx="12">
                  <c:v>40909</c:v>
                </c:pt>
                <c:pt idx="13">
                  <c:v>41275</c:v>
                </c:pt>
                <c:pt idx="14">
                  <c:v>41640</c:v>
                </c:pt>
                <c:pt idx="15">
                  <c:v>42005</c:v>
                </c:pt>
                <c:pt idx="16">
                  <c:v>42370</c:v>
                </c:pt>
                <c:pt idx="17">
                  <c:v>42736</c:v>
                </c:pt>
                <c:pt idx="18">
                  <c:v>43101</c:v>
                </c:pt>
                <c:pt idx="19">
                  <c:v>43466</c:v>
                </c:pt>
                <c:pt idx="20">
                  <c:v>43831</c:v>
                </c:pt>
                <c:pt idx="21">
                  <c:v>44197</c:v>
                </c:pt>
                <c:pt idx="22">
                  <c:v>44562</c:v>
                </c:pt>
                <c:pt idx="23">
                  <c:v>44927</c:v>
                </c:pt>
              </c:numCache>
            </c:numRef>
          </c:cat>
          <c:val>
            <c:numRef>
              <c:f>'Macroeconomic Factors'!$H$8:$H$31</c:f>
              <c:numCache>
                <c:formatCode>0.0</c:formatCode>
                <c:ptCount val="24"/>
                <c:pt idx="0">
                  <c:v>236.03</c:v>
                </c:pt>
                <c:pt idx="1">
                  <c:v>253.69</c:v>
                </c:pt>
                <c:pt idx="2">
                  <c:v>269.75</c:v>
                </c:pt>
                <c:pt idx="3">
                  <c:v>286.57</c:v>
                </c:pt>
                <c:pt idx="4">
                  <c:v>313.44</c:v>
                </c:pt>
                <c:pt idx="5">
                  <c:v>349.03</c:v>
                </c:pt>
                <c:pt idx="6">
                  <c:v>374.03</c:v>
                </c:pt>
                <c:pt idx="7">
                  <c:v>378.19</c:v>
                </c:pt>
                <c:pt idx="8">
                  <c:v>358.74</c:v>
                </c:pt>
                <c:pt idx="9">
                  <c:v>338.83</c:v>
                </c:pt>
                <c:pt idx="10">
                  <c:v>325</c:v>
                </c:pt>
                <c:pt idx="11">
                  <c:v>312.44</c:v>
                </c:pt>
                <c:pt idx="12">
                  <c:v>311.61</c:v>
                </c:pt>
                <c:pt idx="13">
                  <c:v>323.27999999999997</c:v>
                </c:pt>
                <c:pt idx="14">
                  <c:v>339.38</c:v>
                </c:pt>
                <c:pt idx="15">
                  <c:v>356.8</c:v>
                </c:pt>
                <c:pt idx="16">
                  <c:v>375.44</c:v>
                </c:pt>
                <c:pt idx="17">
                  <c:v>395.75</c:v>
                </c:pt>
                <c:pt idx="18">
                  <c:v>417.65</c:v>
                </c:pt>
                <c:pt idx="19">
                  <c:v>437.01</c:v>
                </c:pt>
                <c:pt idx="20">
                  <c:v>459.58</c:v>
                </c:pt>
                <c:pt idx="21">
                  <c:v>522.73</c:v>
                </c:pt>
                <c:pt idx="22">
                  <c:v>610.12</c:v>
                </c:pt>
                <c:pt idx="23">
                  <c:v>644.98</c:v>
                </c:pt>
              </c:numCache>
            </c:numRef>
          </c:val>
          <c:smooth val="0"/>
          <c:extLst>
            <c:ext xmlns:c16="http://schemas.microsoft.com/office/drawing/2014/chart" uri="{C3380CC4-5D6E-409C-BE32-E72D297353CC}">
              <c16:uniqueId val="{00000001-98DC-434C-921F-183413DA06A3}"/>
            </c:ext>
          </c:extLst>
        </c:ser>
        <c:dLbls>
          <c:showLegendKey val="0"/>
          <c:showVal val="0"/>
          <c:showCatName val="0"/>
          <c:showSerName val="0"/>
          <c:showPercent val="0"/>
          <c:showBubbleSize val="0"/>
        </c:dLbls>
        <c:marker val="1"/>
        <c:smooth val="0"/>
        <c:axId val="1258492191"/>
        <c:axId val="1258494271"/>
      </c:lineChart>
      <c:dateAx>
        <c:axId val="1258497599"/>
        <c:scaling>
          <c:orientation val="minMax"/>
          <c:max val="44927"/>
          <c:min val="36526"/>
        </c:scaling>
        <c:delete val="0"/>
        <c:axPos val="b"/>
        <c:title>
          <c:tx>
            <c:rich>
              <a:bodyPr/>
              <a:lstStyle/>
              <a:p>
                <a:pPr algn="l">
                  <a:defRPr sz="800" b="0"/>
                </a:pPr>
                <a:r>
                  <a:rPr lang="en-US"/>
                  <a:t>Source: U.S. Census Bureau, U.S. Department of Housing and Urban Development/U.S. Federal Housing Finance Agency/FRED</a:t>
                </a:r>
              </a:p>
            </c:rich>
          </c:tx>
          <c:overlay val="0"/>
        </c:title>
        <c:numFmt formatCode="[$-409]mmm\-yy;@" sourceLinked="0"/>
        <c:majorTickMark val="none"/>
        <c:minorTickMark val="none"/>
        <c:tickLblPos val="low"/>
        <c:crossAx val="1258502591"/>
        <c:crosses val="autoZero"/>
        <c:auto val="1"/>
        <c:lblOffset val="100"/>
        <c:baseTimeUnit val="years"/>
        <c:majorUnit val="3"/>
        <c:majorTimeUnit val="years"/>
      </c:dateAx>
      <c:valAx>
        <c:axId val="1258502591"/>
        <c:scaling>
          <c:orientation val="minMax"/>
        </c:scaling>
        <c:delete val="0"/>
        <c:axPos val="l"/>
        <c:majorGridlines>
          <c:spPr>
            <a:ln>
              <a:prstDash val="sysDot"/>
            </a:ln>
          </c:spPr>
        </c:majorGridlines>
        <c:title>
          <c:tx>
            <c:rich>
              <a:bodyPr/>
              <a:lstStyle/>
              <a:p>
                <a:pPr>
                  <a:defRPr b="0"/>
                </a:pPr>
                <a:endParaRPr lang="en-US"/>
              </a:p>
            </c:rich>
          </c:tx>
          <c:overlay val="0"/>
        </c:title>
        <c:numFmt formatCode="0.0" sourceLinked="1"/>
        <c:majorTickMark val="out"/>
        <c:minorTickMark val="none"/>
        <c:tickLblPos val="nextTo"/>
        <c:crossAx val="1258497599"/>
        <c:crosses val="autoZero"/>
        <c:crossBetween val="between"/>
      </c:valAx>
      <c:valAx>
        <c:axId val="1258494271"/>
        <c:scaling>
          <c:orientation val="minMax"/>
        </c:scaling>
        <c:delete val="0"/>
        <c:axPos val="r"/>
        <c:title>
          <c:tx>
            <c:rich>
              <a:bodyPr/>
              <a:lstStyle/>
              <a:p>
                <a:pPr>
                  <a:defRPr b="0"/>
                </a:pPr>
                <a:endParaRPr lang="en-US"/>
              </a:p>
            </c:rich>
          </c:tx>
          <c:overlay val="0"/>
        </c:title>
        <c:numFmt formatCode="0.0" sourceLinked="1"/>
        <c:majorTickMark val="out"/>
        <c:minorTickMark val="none"/>
        <c:tickLblPos val="nextTo"/>
        <c:crossAx val="1258492191"/>
        <c:crosses val="max"/>
        <c:crossBetween val="between"/>
      </c:valAx>
      <c:dateAx>
        <c:axId val="1258492191"/>
        <c:scaling>
          <c:orientation val="minMax"/>
          <c:max val="44927"/>
          <c:min val="36526"/>
        </c:scaling>
        <c:delete val="0"/>
        <c:axPos val="t"/>
        <c:numFmt formatCode="mm/dd/yyyy" sourceLinked="1"/>
        <c:majorTickMark val="none"/>
        <c:minorTickMark val="none"/>
        <c:tickLblPos val="none"/>
        <c:crossAx val="1258494271"/>
        <c:crosses val="max"/>
        <c:auto val="1"/>
        <c:lblOffset val="100"/>
        <c:baseTimeUnit val="years"/>
      </c:dateAx>
    </c:plotArea>
    <c:legend>
      <c:legendPos val="r"/>
      <c:layout>
        <c:manualLayout>
          <c:xMode val="edge"/>
          <c:yMode val="edge"/>
          <c:x val="0.14042553191489363"/>
          <c:y val="0.66909090909090907"/>
          <c:w val="0.2390008376612498"/>
          <c:h val="0.13151209735146743"/>
        </c:manualLayout>
      </c:layout>
      <c:overlay val="1"/>
      <c:spPr>
        <a:solidFill>
          <a:srgbClr val="FFFFFF"/>
        </a:solidFill>
        <a:ln>
          <a:solidFill>
            <a:srgbClr val="BFBFBF"/>
          </a:solidFill>
        </a:ln>
      </c:sp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E5F1"/>
    </a:solidFill>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Housing Construction Forecast ( 2024- 2034)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2"/>
            <c:dispRSqr val="0"/>
            <c:dispEq val="0"/>
          </c:trendline>
          <c:xVal>
            <c:numRef>
              <c:f>'Macroeconomic Factors'!$A$62:$A$72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xVal>
          <c:yVal>
            <c:numRef>
              <c:f>'Macroeconomic Factors'!$B$62:$B$72</c:f>
              <c:numCache>
                <c:formatCode>0.0</c:formatCode>
                <c:ptCount val="11"/>
                <c:pt idx="0">
                  <c:v>1774.12378496065</c:v>
                </c:pt>
                <c:pt idx="1">
                  <c:v>1717.9212740035653</c:v>
                </c:pt>
                <c:pt idx="2">
                  <c:v>1604.7157096636504</c:v>
                </c:pt>
                <c:pt idx="3">
                  <c:v>1640.1043070798178</c:v>
                </c:pt>
                <c:pt idx="4">
                  <c:v>1641.2338879815211</c:v>
                </c:pt>
                <c:pt idx="5">
                  <c:v>1516.6724627593144</c:v>
                </c:pt>
                <c:pt idx="6">
                  <c:v>1517.875491864592</c:v>
                </c:pt>
                <c:pt idx="7">
                  <c:v>1519.1132928287593</c:v>
                </c:pt>
                <c:pt idx="8">
                  <c:v>1520.3879802160334</c:v>
                </c:pt>
                <c:pt idx="9">
                  <c:v>1521.7015633011265</c:v>
                </c:pt>
                <c:pt idx="10">
                  <c:v>1523.0520942282042</c:v>
                </c:pt>
              </c:numCache>
            </c:numRef>
          </c:yVal>
          <c:smooth val="0"/>
          <c:extLst>
            <c:ext xmlns:c16="http://schemas.microsoft.com/office/drawing/2014/chart" uri="{C3380CC4-5D6E-409C-BE32-E72D297353CC}">
              <c16:uniqueId val="{00000000-CC4E-4970-A60E-7FF7ED3C0404}"/>
            </c:ext>
          </c:extLst>
        </c:ser>
        <c:dLbls>
          <c:showLegendKey val="0"/>
          <c:showVal val="0"/>
          <c:showCatName val="0"/>
          <c:showSerName val="0"/>
          <c:showPercent val="0"/>
          <c:showBubbleSize val="0"/>
        </c:dLbls>
        <c:axId val="784308111"/>
        <c:axId val="784308527"/>
      </c:scatterChart>
      <c:valAx>
        <c:axId val="7843081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308527"/>
        <c:crosses val="autoZero"/>
        <c:crossBetween val="midCat"/>
      </c:valAx>
      <c:valAx>
        <c:axId val="784308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3081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effectLst/>
                <a:latin typeface="+mn-lt"/>
                <a:ea typeface="+mn-ea"/>
                <a:cs typeface="+mn-cs"/>
              </a:defRPr>
            </a:pPr>
            <a:r>
              <a:rPr lang="en-US" b="1">
                <a:solidFill>
                  <a:schemeClr val="bg1"/>
                </a:solidFill>
                <a:effectLst/>
              </a:rPr>
              <a:t>Completed</a:t>
            </a:r>
            <a:r>
              <a:rPr lang="en-US" b="1" baseline="0">
                <a:solidFill>
                  <a:schemeClr val="bg1"/>
                </a:solidFill>
                <a:effectLst/>
              </a:rPr>
              <a:t> Vs Authorised Housing Units (2000-2023)</a:t>
            </a:r>
            <a:endParaRPr lang="en-US" b="1">
              <a:solidFill>
                <a:schemeClr val="bg1"/>
              </a:solidFill>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effectLst/>
              <a:latin typeface="+mn-lt"/>
              <a:ea typeface="+mn-ea"/>
              <a:cs typeface="+mn-cs"/>
            </a:defRPr>
          </a:pPr>
          <a:endParaRPr lang="en-US"/>
        </a:p>
      </c:txPr>
    </c:title>
    <c:autoTitleDeleted val="0"/>
    <c:plotArea>
      <c:layout/>
      <c:scatterChart>
        <c:scatterStyle val="smoothMarker"/>
        <c:varyColors val="0"/>
        <c:ser>
          <c:idx val="0"/>
          <c:order val="0"/>
          <c:tx>
            <c:strRef>
              <c:f>'Completed Housing Units'!$B$35</c:f>
              <c:strCache>
                <c:ptCount val="1"/>
                <c:pt idx="0">
                  <c:v>Completed Housing Unit</c:v>
                </c:pt>
              </c:strCache>
            </c:strRef>
          </c:tx>
          <c:spPr>
            <a:ln w="19050" cap="rnd">
              <a:solidFill>
                <a:schemeClr val="accent1"/>
              </a:solidFill>
              <a:round/>
            </a:ln>
            <a:effectLst/>
          </c:spPr>
          <c:marker>
            <c:symbol val="none"/>
          </c:marker>
          <c:xVal>
            <c:numRef>
              <c:f>'Completed Housing Units'!$A$36:$A$59</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xVal>
          <c:yVal>
            <c:numRef>
              <c:f>'Completed Housing Units'!$B$36:$B$59</c:f>
              <c:numCache>
                <c:formatCode>0.0</c:formatCode>
                <c:ptCount val="24"/>
              </c:numCache>
            </c:numRef>
          </c:yVal>
          <c:smooth val="1"/>
          <c:extLst>
            <c:ext xmlns:c16="http://schemas.microsoft.com/office/drawing/2014/chart" uri="{C3380CC4-5D6E-409C-BE32-E72D297353CC}">
              <c16:uniqueId val="{00000000-5F69-4587-BF37-84EF2151BB90}"/>
            </c:ext>
          </c:extLst>
        </c:ser>
        <c:ser>
          <c:idx val="1"/>
          <c:order val="1"/>
          <c:tx>
            <c:strRef>
              <c:f>'Completed Housing Units'!$C$35</c:f>
              <c:strCache>
                <c:ptCount val="1"/>
              </c:strCache>
            </c:strRef>
          </c:tx>
          <c:spPr>
            <a:ln w="19050" cap="rnd">
              <a:solidFill>
                <a:schemeClr val="accent2"/>
              </a:solidFill>
              <a:round/>
            </a:ln>
            <a:effectLst/>
          </c:spPr>
          <c:marker>
            <c:symbol val="none"/>
          </c:marker>
          <c:xVal>
            <c:numRef>
              <c:f>'Completed Housing Units'!$A$36:$A$59</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xVal>
          <c:yVal>
            <c:numRef>
              <c:f>'Completed Housing Units'!$C$36:$C$59</c:f>
              <c:numCache>
                <c:formatCode>0.0</c:formatCode>
                <c:ptCount val="24"/>
                <c:pt idx="0">
                  <c:v>1579</c:v>
                </c:pt>
                <c:pt idx="1">
                  <c:v>1565</c:v>
                </c:pt>
                <c:pt idx="2">
                  <c:v>1646</c:v>
                </c:pt>
                <c:pt idx="3">
                  <c:v>1677</c:v>
                </c:pt>
                <c:pt idx="4">
                  <c:v>1835</c:v>
                </c:pt>
                <c:pt idx="5">
                  <c:v>1929</c:v>
                </c:pt>
                <c:pt idx="6">
                  <c:v>1989</c:v>
                </c:pt>
                <c:pt idx="7">
                  <c:v>1514</c:v>
                </c:pt>
                <c:pt idx="8">
                  <c:v>1127</c:v>
                </c:pt>
                <c:pt idx="9">
                  <c:v>796</c:v>
                </c:pt>
                <c:pt idx="10">
                  <c:v>654</c:v>
                </c:pt>
                <c:pt idx="11">
                  <c:v>585</c:v>
                </c:pt>
                <c:pt idx="12">
                  <c:v>641</c:v>
                </c:pt>
                <c:pt idx="13">
                  <c:v>763</c:v>
                </c:pt>
                <c:pt idx="14">
                  <c:v>883</c:v>
                </c:pt>
                <c:pt idx="15">
                  <c:v>965</c:v>
                </c:pt>
                <c:pt idx="16">
                  <c:v>1061</c:v>
                </c:pt>
                <c:pt idx="17">
                  <c:v>1152</c:v>
                </c:pt>
                <c:pt idx="18">
                  <c:v>1190</c:v>
                </c:pt>
                <c:pt idx="19">
                  <c:v>1260</c:v>
                </c:pt>
                <c:pt idx="20">
                  <c:v>1285</c:v>
                </c:pt>
                <c:pt idx="21">
                  <c:v>1340</c:v>
                </c:pt>
                <c:pt idx="22">
                  <c:v>1389</c:v>
                </c:pt>
                <c:pt idx="23">
                  <c:v>1452</c:v>
                </c:pt>
              </c:numCache>
            </c:numRef>
          </c:yVal>
          <c:smooth val="1"/>
          <c:extLst>
            <c:ext xmlns:c16="http://schemas.microsoft.com/office/drawing/2014/chart" uri="{C3380CC4-5D6E-409C-BE32-E72D297353CC}">
              <c16:uniqueId val="{00000001-5F69-4587-BF37-84EF2151BB90}"/>
            </c:ext>
          </c:extLst>
        </c:ser>
        <c:ser>
          <c:idx val="2"/>
          <c:order val="2"/>
          <c:tx>
            <c:strRef>
              <c:f>'Completed Housing Units'!$D$35</c:f>
              <c:strCache>
                <c:ptCount val="1"/>
              </c:strCache>
            </c:strRef>
          </c:tx>
          <c:spPr>
            <a:ln w="19050" cap="rnd">
              <a:solidFill>
                <a:schemeClr val="accent3"/>
              </a:solidFill>
              <a:round/>
            </a:ln>
            <a:effectLst/>
          </c:spPr>
          <c:marker>
            <c:symbol val="none"/>
          </c:marker>
          <c:xVal>
            <c:numRef>
              <c:f>'Completed Housing Units'!$A$36:$A$59</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xVal>
          <c:yVal>
            <c:numRef>
              <c:f>'Completed Housing Units'!$D$36:$D$59</c:f>
              <c:numCache>
                <c:formatCode>0.0</c:formatCode>
                <c:ptCount val="24"/>
              </c:numCache>
            </c:numRef>
          </c:yVal>
          <c:smooth val="1"/>
          <c:extLst>
            <c:ext xmlns:c16="http://schemas.microsoft.com/office/drawing/2014/chart" uri="{C3380CC4-5D6E-409C-BE32-E72D297353CC}">
              <c16:uniqueId val="{00000002-5F69-4587-BF37-84EF2151BB90}"/>
            </c:ext>
          </c:extLst>
        </c:ser>
        <c:ser>
          <c:idx val="3"/>
          <c:order val="3"/>
          <c:tx>
            <c:strRef>
              <c:f>'Completed Housing Units'!$E$35</c:f>
              <c:strCache>
                <c:ptCount val="1"/>
                <c:pt idx="0">
                  <c:v>Authorised Housing Unit</c:v>
                </c:pt>
              </c:strCache>
            </c:strRef>
          </c:tx>
          <c:spPr>
            <a:ln w="19050" cap="rnd">
              <a:solidFill>
                <a:schemeClr val="accent4"/>
              </a:solidFill>
              <a:round/>
            </a:ln>
            <a:effectLst/>
          </c:spPr>
          <c:marker>
            <c:symbol val="none"/>
          </c:marker>
          <c:xVal>
            <c:numRef>
              <c:f>'Completed Housing Units'!$A$36:$A$59</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xVal>
          <c:yVal>
            <c:numRef>
              <c:f>'Completed Housing Units'!$E$36:$E$59</c:f>
              <c:numCache>
                <c:formatCode>General</c:formatCode>
                <c:ptCount val="24"/>
              </c:numCache>
            </c:numRef>
          </c:yVal>
          <c:smooth val="1"/>
          <c:extLst>
            <c:ext xmlns:c16="http://schemas.microsoft.com/office/drawing/2014/chart" uri="{C3380CC4-5D6E-409C-BE32-E72D297353CC}">
              <c16:uniqueId val="{00000003-5F69-4587-BF37-84EF2151BB90}"/>
            </c:ext>
          </c:extLst>
        </c:ser>
        <c:ser>
          <c:idx val="4"/>
          <c:order val="4"/>
          <c:tx>
            <c:strRef>
              <c:f>'Completed Housing Units'!$F$35</c:f>
              <c:strCache>
                <c:ptCount val="1"/>
              </c:strCache>
            </c:strRef>
          </c:tx>
          <c:spPr>
            <a:ln w="19050" cap="rnd">
              <a:solidFill>
                <a:schemeClr val="accent5"/>
              </a:solidFill>
              <a:round/>
            </a:ln>
            <a:effectLst/>
          </c:spPr>
          <c:marker>
            <c:symbol val="none"/>
          </c:marker>
          <c:xVal>
            <c:numRef>
              <c:f>'Completed Housing Units'!$A$36:$A$59</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xVal>
          <c:yVal>
            <c:numRef>
              <c:f>'Completed Housing Units'!$F$36:$F$59</c:f>
              <c:numCache>
                <c:formatCode>0.0</c:formatCode>
                <c:ptCount val="24"/>
                <c:pt idx="0">
                  <c:v>1598</c:v>
                </c:pt>
                <c:pt idx="1">
                  <c:v>1637</c:v>
                </c:pt>
                <c:pt idx="2">
                  <c:v>1749</c:v>
                </c:pt>
                <c:pt idx="3">
                  <c:v>1888</c:v>
                </c:pt>
                <c:pt idx="4">
                  <c:v>2058</c:v>
                </c:pt>
                <c:pt idx="5">
                  <c:v>2160</c:v>
                </c:pt>
                <c:pt idx="6">
                  <c:v>1844</c:v>
                </c:pt>
                <c:pt idx="7">
                  <c:v>1392</c:v>
                </c:pt>
                <c:pt idx="8">
                  <c:v>896</c:v>
                </c:pt>
                <c:pt idx="9">
                  <c:v>582</c:v>
                </c:pt>
                <c:pt idx="10">
                  <c:v>604</c:v>
                </c:pt>
                <c:pt idx="11">
                  <c:v>624</c:v>
                </c:pt>
                <c:pt idx="12">
                  <c:v>829</c:v>
                </c:pt>
                <c:pt idx="13">
                  <c:v>988</c:v>
                </c:pt>
                <c:pt idx="14">
                  <c:v>1052</c:v>
                </c:pt>
                <c:pt idx="15">
                  <c:v>1177</c:v>
                </c:pt>
                <c:pt idx="16">
                  <c:v>1206</c:v>
                </c:pt>
                <c:pt idx="17">
                  <c:v>1286</c:v>
                </c:pt>
                <c:pt idx="18">
                  <c:v>1328</c:v>
                </c:pt>
                <c:pt idx="19">
                  <c:v>1387</c:v>
                </c:pt>
                <c:pt idx="20">
                  <c:v>1478</c:v>
                </c:pt>
                <c:pt idx="21">
                  <c:v>1738</c:v>
                </c:pt>
                <c:pt idx="22">
                  <c:v>1682</c:v>
                </c:pt>
                <c:pt idx="23">
                  <c:v>1518</c:v>
                </c:pt>
              </c:numCache>
            </c:numRef>
          </c:yVal>
          <c:smooth val="1"/>
          <c:extLst>
            <c:ext xmlns:c16="http://schemas.microsoft.com/office/drawing/2014/chart" uri="{C3380CC4-5D6E-409C-BE32-E72D297353CC}">
              <c16:uniqueId val="{00000004-5F69-4587-BF37-84EF2151BB90}"/>
            </c:ext>
          </c:extLst>
        </c:ser>
        <c:ser>
          <c:idx val="5"/>
          <c:order val="5"/>
          <c:tx>
            <c:strRef>
              <c:f>'Completed Housing Units'!$G$35</c:f>
              <c:strCache>
                <c:ptCount val="1"/>
              </c:strCache>
            </c:strRef>
          </c:tx>
          <c:spPr>
            <a:ln w="19050" cap="rnd">
              <a:solidFill>
                <a:schemeClr val="accent6"/>
              </a:solidFill>
              <a:round/>
            </a:ln>
            <a:effectLst/>
          </c:spPr>
          <c:marker>
            <c:symbol val="none"/>
          </c:marker>
          <c:xVal>
            <c:numRef>
              <c:f>'Completed Housing Units'!$A$36:$A$59</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xVal>
          <c:yVal>
            <c:numRef>
              <c:f>'Completed Housing Units'!$G$36:$G$59</c:f>
              <c:numCache>
                <c:formatCode>General</c:formatCode>
                <c:ptCount val="24"/>
              </c:numCache>
            </c:numRef>
          </c:yVal>
          <c:smooth val="1"/>
          <c:extLst>
            <c:ext xmlns:c16="http://schemas.microsoft.com/office/drawing/2014/chart" uri="{C3380CC4-5D6E-409C-BE32-E72D297353CC}">
              <c16:uniqueId val="{00000005-5F69-4587-BF37-84EF2151BB90}"/>
            </c:ext>
          </c:extLst>
        </c:ser>
        <c:dLbls>
          <c:showLegendKey val="0"/>
          <c:showVal val="0"/>
          <c:showCatName val="0"/>
          <c:showSerName val="0"/>
          <c:showPercent val="0"/>
          <c:showBubbleSize val="0"/>
        </c:dLbls>
        <c:axId val="113821344"/>
        <c:axId val="113821760"/>
      </c:scatterChart>
      <c:valAx>
        <c:axId val="11382134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821760"/>
        <c:crosses val="autoZero"/>
        <c:crossBetween val="midCat"/>
      </c:valAx>
      <c:valAx>
        <c:axId val="1138217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821344"/>
        <c:crosses val="autoZero"/>
        <c:crossBetween val="midCat"/>
      </c:valAx>
      <c:spPr>
        <a:noFill/>
        <a:ln>
          <a:noFill/>
        </a:ln>
        <a:effectLst/>
      </c:spPr>
    </c:plotArea>
    <c:legend>
      <c:legendPos val="b"/>
      <c:legendEntry>
        <c:idx val="1"/>
        <c:delete val="1"/>
      </c:legendEntry>
      <c:legendEntry>
        <c:idx val="2"/>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solidFill>
                  <a:schemeClr val="bg1"/>
                </a:solidFill>
              </a:rPr>
              <a:t>GDP and</a:t>
            </a:r>
            <a:r>
              <a:rPr lang="en-US" baseline="0">
                <a:solidFill>
                  <a:schemeClr val="bg1"/>
                </a:solidFill>
              </a:rPr>
              <a:t> New Housing Construction</a:t>
            </a:r>
            <a:endParaRPr lang="en-US">
              <a:solidFill>
                <a:schemeClr val="bg1"/>
              </a:solidFill>
            </a:endParaRPr>
          </a:p>
        </c:rich>
      </c:tx>
      <c:overlay val="0"/>
    </c:title>
    <c:autoTitleDeleted val="0"/>
    <c:plotArea>
      <c:layout>
        <c:manualLayout>
          <c:xMode val="edge"/>
          <c:yMode val="edge"/>
          <c:x val="5.5755402915061147E-2"/>
          <c:y val="1.8181818181818181E-2"/>
          <c:w val="0.9042553191489362"/>
          <c:h val="0.85989090909090904"/>
        </c:manualLayout>
      </c:layout>
      <c:lineChart>
        <c:grouping val="standard"/>
        <c:varyColors val="0"/>
        <c:ser>
          <c:idx val="0"/>
          <c:order val="0"/>
          <c:tx>
            <c:v>PERMIT</c:v>
          </c:tx>
          <c:spPr>
            <a:ln>
              <a:solidFill>
                <a:srgbClr val="708BA1"/>
              </a:solidFill>
              <a:prstDash val="solid"/>
            </a:ln>
          </c:spPr>
          <c:marker>
            <c:symbol val="none"/>
          </c:marker>
          <c:cat>
            <c:numRef>
              <c:f>'Macroeconomic Factors'!$E$8:$E$31</c:f>
              <c:numCache>
                <c:formatCode>mm/dd/yyyy</c:formatCode>
                <c:ptCount val="24"/>
                <c:pt idx="0">
                  <c:v>36526</c:v>
                </c:pt>
                <c:pt idx="1">
                  <c:v>36892</c:v>
                </c:pt>
                <c:pt idx="2">
                  <c:v>37257</c:v>
                </c:pt>
                <c:pt idx="3">
                  <c:v>37622</c:v>
                </c:pt>
                <c:pt idx="4">
                  <c:v>37987</c:v>
                </c:pt>
                <c:pt idx="5">
                  <c:v>38353</c:v>
                </c:pt>
                <c:pt idx="6">
                  <c:v>38718</c:v>
                </c:pt>
                <c:pt idx="7">
                  <c:v>39083</c:v>
                </c:pt>
                <c:pt idx="8">
                  <c:v>39448</c:v>
                </c:pt>
                <c:pt idx="9">
                  <c:v>39814</c:v>
                </c:pt>
                <c:pt idx="10">
                  <c:v>40179</c:v>
                </c:pt>
                <c:pt idx="11">
                  <c:v>40544</c:v>
                </c:pt>
                <c:pt idx="12">
                  <c:v>40909</c:v>
                </c:pt>
                <c:pt idx="13">
                  <c:v>41275</c:v>
                </c:pt>
                <c:pt idx="14">
                  <c:v>41640</c:v>
                </c:pt>
                <c:pt idx="15">
                  <c:v>42005</c:v>
                </c:pt>
                <c:pt idx="16">
                  <c:v>42370</c:v>
                </c:pt>
                <c:pt idx="17">
                  <c:v>42736</c:v>
                </c:pt>
                <c:pt idx="18">
                  <c:v>43101</c:v>
                </c:pt>
                <c:pt idx="19">
                  <c:v>43466</c:v>
                </c:pt>
                <c:pt idx="20">
                  <c:v>43831</c:v>
                </c:pt>
                <c:pt idx="21">
                  <c:v>44197</c:v>
                </c:pt>
                <c:pt idx="22">
                  <c:v>44562</c:v>
                </c:pt>
                <c:pt idx="23">
                  <c:v>44927</c:v>
                </c:pt>
              </c:numCache>
            </c:numRef>
          </c:cat>
          <c:val>
            <c:numRef>
              <c:f>'Macroeconomic Factors'!$F$8:$F$31</c:f>
              <c:numCache>
                <c:formatCode>0.0</c:formatCode>
                <c:ptCount val="24"/>
                <c:pt idx="0">
                  <c:v>1598</c:v>
                </c:pt>
                <c:pt idx="1">
                  <c:v>1637</c:v>
                </c:pt>
                <c:pt idx="2">
                  <c:v>1749</c:v>
                </c:pt>
                <c:pt idx="3">
                  <c:v>1888</c:v>
                </c:pt>
                <c:pt idx="4">
                  <c:v>2058</c:v>
                </c:pt>
                <c:pt idx="5">
                  <c:v>2160</c:v>
                </c:pt>
                <c:pt idx="6">
                  <c:v>1844</c:v>
                </c:pt>
                <c:pt idx="7">
                  <c:v>1392</c:v>
                </c:pt>
                <c:pt idx="8">
                  <c:v>896</c:v>
                </c:pt>
                <c:pt idx="9">
                  <c:v>582</c:v>
                </c:pt>
                <c:pt idx="10">
                  <c:v>604</c:v>
                </c:pt>
                <c:pt idx="11">
                  <c:v>624</c:v>
                </c:pt>
                <c:pt idx="12">
                  <c:v>829</c:v>
                </c:pt>
                <c:pt idx="13">
                  <c:v>988</c:v>
                </c:pt>
                <c:pt idx="14">
                  <c:v>1052</c:v>
                </c:pt>
                <c:pt idx="15">
                  <c:v>1177</c:v>
                </c:pt>
                <c:pt idx="16">
                  <c:v>1206</c:v>
                </c:pt>
                <c:pt idx="17">
                  <c:v>1286</c:v>
                </c:pt>
                <c:pt idx="18">
                  <c:v>1328</c:v>
                </c:pt>
                <c:pt idx="19">
                  <c:v>1387</c:v>
                </c:pt>
                <c:pt idx="20">
                  <c:v>1478</c:v>
                </c:pt>
                <c:pt idx="21">
                  <c:v>1738</c:v>
                </c:pt>
                <c:pt idx="22">
                  <c:v>1682</c:v>
                </c:pt>
                <c:pt idx="23">
                  <c:v>1518</c:v>
                </c:pt>
              </c:numCache>
            </c:numRef>
          </c:val>
          <c:smooth val="0"/>
          <c:extLst>
            <c:ext xmlns:c16="http://schemas.microsoft.com/office/drawing/2014/chart" uri="{C3380CC4-5D6E-409C-BE32-E72D297353CC}">
              <c16:uniqueId val="{00000000-A300-46B9-82BA-DEDA4A43F27A}"/>
            </c:ext>
          </c:extLst>
        </c:ser>
        <c:dLbls>
          <c:showLegendKey val="0"/>
          <c:showVal val="0"/>
          <c:showCatName val="0"/>
          <c:showSerName val="0"/>
          <c:showPercent val="0"/>
          <c:showBubbleSize val="0"/>
        </c:dLbls>
        <c:marker val="1"/>
        <c:smooth val="0"/>
        <c:axId val="1838015199"/>
        <c:axId val="1838018527"/>
      </c:lineChart>
      <c:lineChart>
        <c:grouping val="standard"/>
        <c:varyColors val="0"/>
        <c:ser>
          <c:idx val="1"/>
          <c:order val="1"/>
          <c:tx>
            <c:v>GDP (Right Axis)</c:v>
          </c:tx>
          <c:spPr>
            <a:ln>
              <a:solidFill>
                <a:srgbClr val="88AB59"/>
              </a:solidFill>
              <a:prstDash val="solid"/>
            </a:ln>
          </c:spPr>
          <c:marker>
            <c:symbol val="none"/>
          </c:marker>
          <c:cat>
            <c:numRef>
              <c:f>'Macroeconomic Factors'!$A$8:$A$31</c:f>
              <c:numCache>
                <c:formatCode>mm/dd/yyyy</c:formatCode>
                <c:ptCount val="24"/>
                <c:pt idx="0">
                  <c:v>36526</c:v>
                </c:pt>
                <c:pt idx="1">
                  <c:v>36892</c:v>
                </c:pt>
                <c:pt idx="2">
                  <c:v>37257</c:v>
                </c:pt>
                <c:pt idx="3">
                  <c:v>37622</c:v>
                </c:pt>
                <c:pt idx="4">
                  <c:v>37987</c:v>
                </c:pt>
                <c:pt idx="5">
                  <c:v>38353</c:v>
                </c:pt>
                <c:pt idx="6">
                  <c:v>38718</c:v>
                </c:pt>
                <c:pt idx="7">
                  <c:v>39083</c:v>
                </c:pt>
                <c:pt idx="8">
                  <c:v>39448</c:v>
                </c:pt>
                <c:pt idx="9">
                  <c:v>39814</c:v>
                </c:pt>
                <c:pt idx="10">
                  <c:v>40179</c:v>
                </c:pt>
                <c:pt idx="11">
                  <c:v>40544</c:v>
                </c:pt>
                <c:pt idx="12">
                  <c:v>40909</c:v>
                </c:pt>
                <c:pt idx="13">
                  <c:v>41275</c:v>
                </c:pt>
                <c:pt idx="14">
                  <c:v>41640</c:v>
                </c:pt>
                <c:pt idx="15">
                  <c:v>42005</c:v>
                </c:pt>
                <c:pt idx="16">
                  <c:v>42370</c:v>
                </c:pt>
                <c:pt idx="17">
                  <c:v>42736</c:v>
                </c:pt>
                <c:pt idx="18">
                  <c:v>43101</c:v>
                </c:pt>
                <c:pt idx="19">
                  <c:v>43466</c:v>
                </c:pt>
                <c:pt idx="20">
                  <c:v>43831</c:v>
                </c:pt>
                <c:pt idx="21">
                  <c:v>44197</c:v>
                </c:pt>
                <c:pt idx="22">
                  <c:v>44562</c:v>
                </c:pt>
                <c:pt idx="23">
                  <c:v>44927</c:v>
                </c:pt>
              </c:numCache>
            </c:numRef>
          </c:cat>
          <c:val>
            <c:numRef>
              <c:f>'Macroeconomic Factors'!$B$8:$B$31</c:f>
              <c:numCache>
                <c:formatCode>0.0</c:formatCode>
                <c:ptCount val="24"/>
                <c:pt idx="0">
                  <c:v>10250.951999999999</c:v>
                </c:pt>
                <c:pt idx="1">
                  <c:v>10581.929</c:v>
                </c:pt>
                <c:pt idx="2">
                  <c:v>10929.108</c:v>
                </c:pt>
                <c:pt idx="3">
                  <c:v>11456.45</c:v>
                </c:pt>
                <c:pt idx="4">
                  <c:v>12217.196</c:v>
                </c:pt>
                <c:pt idx="5">
                  <c:v>13039.197</c:v>
                </c:pt>
                <c:pt idx="6">
                  <c:v>13815.583000000001</c:v>
                </c:pt>
                <c:pt idx="7">
                  <c:v>14474.227000000001</c:v>
                </c:pt>
                <c:pt idx="8">
                  <c:v>14769.861999999999</c:v>
                </c:pt>
                <c:pt idx="9">
                  <c:v>14478.066999999999</c:v>
                </c:pt>
                <c:pt idx="10">
                  <c:v>15048.971</c:v>
                </c:pt>
                <c:pt idx="11">
                  <c:v>15599.732</c:v>
                </c:pt>
                <c:pt idx="12">
                  <c:v>16253.97</c:v>
                </c:pt>
                <c:pt idx="13">
                  <c:v>16880.683000000001</c:v>
                </c:pt>
                <c:pt idx="14">
                  <c:v>17608.137999999999</c:v>
                </c:pt>
                <c:pt idx="15">
                  <c:v>18295.019</c:v>
                </c:pt>
                <c:pt idx="16">
                  <c:v>18804.913</c:v>
                </c:pt>
                <c:pt idx="17">
                  <c:v>19612.102999999999</c:v>
                </c:pt>
                <c:pt idx="18">
                  <c:v>20656.516</c:v>
                </c:pt>
                <c:pt idx="19">
                  <c:v>21539.982</c:v>
                </c:pt>
                <c:pt idx="20">
                  <c:v>21354.105</c:v>
                </c:pt>
                <c:pt idx="21">
                  <c:v>23681.170999999998</c:v>
                </c:pt>
                <c:pt idx="22">
                  <c:v>26006.893</c:v>
                </c:pt>
                <c:pt idx="23">
                  <c:v>27720.71</c:v>
                </c:pt>
              </c:numCache>
            </c:numRef>
          </c:val>
          <c:smooth val="0"/>
          <c:extLst>
            <c:ext xmlns:c16="http://schemas.microsoft.com/office/drawing/2014/chart" uri="{C3380CC4-5D6E-409C-BE32-E72D297353CC}">
              <c16:uniqueId val="{00000001-A300-46B9-82BA-DEDA4A43F27A}"/>
            </c:ext>
          </c:extLst>
        </c:ser>
        <c:dLbls>
          <c:showLegendKey val="0"/>
          <c:showVal val="0"/>
          <c:showCatName val="0"/>
          <c:showSerName val="0"/>
          <c:showPercent val="0"/>
          <c:showBubbleSize val="0"/>
        </c:dLbls>
        <c:marker val="1"/>
        <c:smooth val="0"/>
        <c:axId val="1838011455"/>
        <c:axId val="1838016447"/>
      </c:lineChart>
      <c:dateAx>
        <c:axId val="1838015199"/>
        <c:scaling>
          <c:orientation val="minMax"/>
          <c:max val="44927"/>
          <c:min val="36526"/>
        </c:scaling>
        <c:delete val="0"/>
        <c:axPos val="b"/>
        <c:title>
          <c:tx>
            <c:rich>
              <a:bodyPr/>
              <a:lstStyle/>
              <a:p>
                <a:pPr algn="l">
                  <a:defRPr sz="800" b="0">
                    <a:solidFill>
                      <a:schemeClr val="bg1"/>
                    </a:solidFill>
                  </a:defRPr>
                </a:pPr>
                <a:r>
                  <a:rPr lang="en-US">
                    <a:solidFill>
                      <a:schemeClr val="bg1"/>
                    </a:solidFill>
                  </a:rPr>
                  <a:t>Source: U.S. Census Bureau, U.S. Department of Housing and Urban Development/U.S. Bureau of Economic Analysis/FRED</a:t>
                </a:r>
              </a:p>
            </c:rich>
          </c:tx>
          <c:overlay val="0"/>
          <c:spPr>
            <a:solidFill>
              <a:schemeClr val="tx1"/>
            </a:solidFill>
          </c:spPr>
        </c:title>
        <c:numFmt formatCode="[$-409]mmm\-yy;@" sourceLinked="0"/>
        <c:majorTickMark val="none"/>
        <c:minorTickMark val="none"/>
        <c:tickLblPos val="low"/>
        <c:txPr>
          <a:bodyPr/>
          <a:lstStyle/>
          <a:p>
            <a:pPr>
              <a:defRPr>
                <a:solidFill>
                  <a:schemeClr val="bg1"/>
                </a:solidFill>
              </a:defRPr>
            </a:pPr>
            <a:endParaRPr lang="en-US"/>
          </a:p>
        </c:txPr>
        <c:crossAx val="1838018527"/>
        <c:crosses val="autoZero"/>
        <c:auto val="1"/>
        <c:lblOffset val="100"/>
        <c:baseTimeUnit val="years"/>
        <c:majorUnit val="3"/>
        <c:majorTimeUnit val="years"/>
      </c:dateAx>
      <c:valAx>
        <c:axId val="1838018527"/>
        <c:scaling>
          <c:orientation val="minMax"/>
        </c:scaling>
        <c:delete val="0"/>
        <c:axPos val="l"/>
        <c:majorGridlines>
          <c:spPr>
            <a:ln>
              <a:prstDash val="sysDot"/>
            </a:ln>
          </c:spPr>
        </c:majorGridlines>
        <c:title>
          <c:tx>
            <c:rich>
              <a:bodyPr/>
              <a:lstStyle/>
              <a:p>
                <a:pPr>
                  <a:defRPr b="0"/>
                </a:pPr>
                <a:endParaRPr lang="en-US"/>
              </a:p>
            </c:rich>
          </c:tx>
          <c:overlay val="0"/>
        </c:title>
        <c:numFmt formatCode="0.0" sourceLinked="1"/>
        <c:majorTickMark val="out"/>
        <c:minorTickMark val="none"/>
        <c:tickLblPos val="nextTo"/>
        <c:txPr>
          <a:bodyPr/>
          <a:lstStyle/>
          <a:p>
            <a:pPr>
              <a:defRPr>
                <a:solidFill>
                  <a:schemeClr val="bg1"/>
                </a:solidFill>
              </a:defRPr>
            </a:pPr>
            <a:endParaRPr lang="en-US"/>
          </a:p>
        </c:txPr>
        <c:crossAx val="1838015199"/>
        <c:crosses val="autoZero"/>
        <c:crossBetween val="between"/>
      </c:valAx>
      <c:valAx>
        <c:axId val="1838016447"/>
        <c:scaling>
          <c:orientation val="minMax"/>
        </c:scaling>
        <c:delete val="0"/>
        <c:axPos val="r"/>
        <c:title>
          <c:tx>
            <c:rich>
              <a:bodyPr/>
              <a:lstStyle/>
              <a:p>
                <a:pPr>
                  <a:defRPr b="0"/>
                </a:pPr>
                <a:endParaRPr lang="en-US"/>
              </a:p>
            </c:rich>
          </c:tx>
          <c:overlay val="0"/>
        </c:title>
        <c:numFmt formatCode="0.0" sourceLinked="1"/>
        <c:majorTickMark val="out"/>
        <c:minorTickMark val="none"/>
        <c:tickLblPos val="nextTo"/>
        <c:txPr>
          <a:bodyPr/>
          <a:lstStyle/>
          <a:p>
            <a:pPr>
              <a:defRPr>
                <a:solidFill>
                  <a:schemeClr val="bg1"/>
                </a:solidFill>
              </a:defRPr>
            </a:pPr>
            <a:endParaRPr lang="en-US"/>
          </a:p>
        </c:txPr>
        <c:crossAx val="1838011455"/>
        <c:crosses val="max"/>
        <c:crossBetween val="between"/>
      </c:valAx>
      <c:dateAx>
        <c:axId val="1838011455"/>
        <c:scaling>
          <c:orientation val="minMax"/>
          <c:max val="44927"/>
          <c:min val="36526"/>
        </c:scaling>
        <c:delete val="0"/>
        <c:axPos val="t"/>
        <c:numFmt formatCode="mm/dd/yyyy" sourceLinked="1"/>
        <c:majorTickMark val="none"/>
        <c:minorTickMark val="none"/>
        <c:tickLblPos val="none"/>
        <c:crossAx val="1838016447"/>
        <c:crosses val="max"/>
        <c:auto val="1"/>
        <c:lblOffset val="100"/>
        <c:baseTimeUnit val="years"/>
      </c:dateAx>
      <c:spPr>
        <a:solidFill>
          <a:schemeClr val="tx2">
            <a:lumMod val="85000"/>
            <a:lumOff val="15000"/>
          </a:schemeClr>
        </a:solidFill>
      </c:spPr>
    </c:plotArea>
    <c:legend>
      <c:legendPos val="r"/>
      <c:legendEntry>
        <c:idx val="0"/>
        <c:txPr>
          <a:bodyPr/>
          <a:lstStyle/>
          <a:p>
            <a:pPr>
              <a:defRPr>
                <a:solidFill>
                  <a:schemeClr val="bg1"/>
                </a:solidFill>
              </a:defRPr>
            </a:pPr>
            <a:endParaRPr lang="en-US"/>
          </a:p>
        </c:txPr>
      </c:legendEntry>
      <c:legendEntry>
        <c:idx val="1"/>
        <c:txPr>
          <a:bodyPr/>
          <a:lstStyle/>
          <a:p>
            <a:pPr>
              <a:defRPr>
                <a:solidFill>
                  <a:schemeClr val="bg2">
                    <a:lumMod val="95000"/>
                  </a:schemeClr>
                </a:solidFill>
              </a:defRPr>
            </a:pPr>
            <a:endParaRPr lang="en-US"/>
          </a:p>
        </c:txPr>
      </c:legendEntry>
      <c:layout>
        <c:manualLayout>
          <c:xMode val="edge"/>
          <c:yMode val="edge"/>
          <c:x val="0.14042553191489363"/>
          <c:y val="0.66909090909090907"/>
          <c:w val="0.20331965153292009"/>
          <c:h val="0.13151209735146743"/>
        </c:manualLayout>
      </c:layout>
      <c:overlay val="1"/>
      <c:spPr>
        <a:solidFill>
          <a:schemeClr val="tx1"/>
        </a:solidFill>
        <a:ln>
          <a:solidFill>
            <a:srgbClr val="BFBFBF"/>
          </a:solidFill>
        </a:ln>
      </c:sp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95000"/>
        <a:lumOff val="5000"/>
      </a:schemeClr>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New</a:t>
            </a:r>
            <a:r>
              <a:rPr lang="en-US" baseline="0">
                <a:solidFill>
                  <a:schemeClr val="bg1"/>
                </a:solidFill>
              </a:rPr>
              <a:t> Housing Construction Forecast ( 2024- 2034)</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bg1"/>
              </a:solidFill>
              <a:ln w="9525">
                <a:solidFill>
                  <a:schemeClr val="accent1"/>
                </a:solidFill>
              </a:ln>
              <a:effectLst/>
            </c:spPr>
          </c:marker>
          <c:trendline>
            <c:spPr>
              <a:ln w="19050" cap="rnd">
                <a:solidFill>
                  <a:schemeClr val="bg2"/>
                </a:solidFill>
                <a:prstDash val="sysDot"/>
              </a:ln>
              <a:effectLst/>
            </c:spPr>
            <c:trendlineType val="linear"/>
            <c:forward val="2"/>
            <c:dispRSqr val="0"/>
            <c:dispEq val="0"/>
          </c:trendline>
          <c:xVal>
            <c:numRef>
              <c:f>'Macroeconomic Factors'!$A$62:$A$72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xVal>
          <c:yVal>
            <c:numRef>
              <c:f>'Macroeconomic Factors'!$B$62:$B$72</c:f>
              <c:numCache>
                <c:formatCode>0.0</c:formatCode>
                <c:ptCount val="11"/>
                <c:pt idx="0">
                  <c:v>1774.12378496065</c:v>
                </c:pt>
                <c:pt idx="1">
                  <c:v>1717.9212740035653</c:v>
                </c:pt>
                <c:pt idx="2">
                  <c:v>1604.7157096636504</c:v>
                </c:pt>
                <c:pt idx="3">
                  <c:v>1640.1043070798178</c:v>
                </c:pt>
                <c:pt idx="4">
                  <c:v>1641.2338879815211</c:v>
                </c:pt>
                <c:pt idx="5">
                  <c:v>1516.6724627593144</c:v>
                </c:pt>
                <c:pt idx="6">
                  <c:v>1517.875491864592</c:v>
                </c:pt>
                <c:pt idx="7">
                  <c:v>1519.1132928287593</c:v>
                </c:pt>
                <c:pt idx="8">
                  <c:v>1520.3879802160334</c:v>
                </c:pt>
                <c:pt idx="9">
                  <c:v>1521.7015633011265</c:v>
                </c:pt>
                <c:pt idx="10">
                  <c:v>1523.0520942282042</c:v>
                </c:pt>
              </c:numCache>
            </c:numRef>
          </c:yVal>
          <c:smooth val="0"/>
          <c:extLst>
            <c:ext xmlns:c16="http://schemas.microsoft.com/office/drawing/2014/chart" uri="{C3380CC4-5D6E-409C-BE32-E72D297353CC}">
              <c16:uniqueId val="{00000001-6995-46EE-8DEE-31774CA45D9A}"/>
            </c:ext>
          </c:extLst>
        </c:ser>
        <c:dLbls>
          <c:showLegendKey val="0"/>
          <c:showVal val="0"/>
          <c:showCatName val="0"/>
          <c:showSerName val="0"/>
          <c:showPercent val="0"/>
          <c:showBubbleSize val="0"/>
        </c:dLbls>
        <c:axId val="784308111"/>
        <c:axId val="784308527"/>
      </c:scatterChart>
      <c:valAx>
        <c:axId val="784308111"/>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4308527"/>
        <c:crosses val="autoZero"/>
        <c:crossBetween val="midCat"/>
      </c:valAx>
      <c:valAx>
        <c:axId val="784308527"/>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43081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South!$V$2</c:f>
              <c:strCache>
                <c:ptCount val="1"/>
                <c:pt idx="0">
                  <c:v>District of Columbia</c:v>
                </c:pt>
              </c:strCache>
            </c:strRef>
          </c:tx>
          <c:spPr>
            <a:solidFill>
              <a:schemeClr val="accent1"/>
            </a:solidFill>
            <a:ln>
              <a:noFill/>
            </a:ln>
            <a:effectLst/>
          </c:spPr>
          <c:invertIfNegative val="0"/>
          <c:cat>
            <c:numRef>
              <c:f>South!$U$3:$U$26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South!$V$3:$V$26</c:f>
              <c:numCache>
                <c:formatCode>General</c:formatCode>
                <c:ptCount val="24"/>
                <c:pt idx="0">
                  <c:v>77</c:v>
                </c:pt>
                <c:pt idx="1">
                  <c:v>75</c:v>
                </c:pt>
                <c:pt idx="2">
                  <c:v>133</c:v>
                </c:pt>
                <c:pt idx="3">
                  <c:v>119</c:v>
                </c:pt>
                <c:pt idx="4">
                  <c:v>133</c:v>
                </c:pt>
                <c:pt idx="5">
                  <c:v>191</c:v>
                </c:pt>
                <c:pt idx="6">
                  <c:v>173</c:v>
                </c:pt>
                <c:pt idx="7">
                  <c:v>169</c:v>
                </c:pt>
                <c:pt idx="8">
                  <c:v>45</c:v>
                </c:pt>
                <c:pt idx="9">
                  <c:v>73</c:v>
                </c:pt>
                <c:pt idx="10">
                  <c:v>59</c:v>
                </c:pt>
                <c:pt idx="11">
                  <c:v>321</c:v>
                </c:pt>
                <c:pt idx="12">
                  <c:v>343</c:v>
                </c:pt>
                <c:pt idx="13">
                  <c:v>271</c:v>
                </c:pt>
                <c:pt idx="14">
                  <c:v>349</c:v>
                </c:pt>
                <c:pt idx="15">
                  <c:v>413</c:v>
                </c:pt>
                <c:pt idx="16">
                  <c:v>391</c:v>
                </c:pt>
                <c:pt idx="17">
                  <c:v>444</c:v>
                </c:pt>
                <c:pt idx="18">
                  <c:v>385</c:v>
                </c:pt>
                <c:pt idx="19">
                  <c:v>495</c:v>
                </c:pt>
                <c:pt idx="20">
                  <c:v>614</c:v>
                </c:pt>
                <c:pt idx="21">
                  <c:v>395</c:v>
                </c:pt>
                <c:pt idx="22">
                  <c:v>642</c:v>
                </c:pt>
                <c:pt idx="23">
                  <c:v>252</c:v>
                </c:pt>
              </c:numCache>
            </c:numRef>
          </c:val>
          <c:extLst>
            <c:ext xmlns:c16="http://schemas.microsoft.com/office/drawing/2014/chart" uri="{C3380CC4-5D6E-409C-BE32-E72D297353CC}">
              <c16:uniqueId val="{00000000-D658-4ABE-BF26-3E599C33A188}"/>
            </c:ext>
          </c:extLst>
        </c:ser>
        <c:dLbls>
          <c:showLegendKey val="0"/>
          <c:showVal val="0"/>
          <c:showCatName val="0"/>
          <c:showSerName val="0"/>
          <c:showPercent val="0"/>
          <c:showBubbleSize val="0"/>
        </c:dLbls>
        <c:gapWidth val="219"/>
        <c:overlap val="-27"/>
        <c:axId val="1075987648"/>
        <c:axId val="1075991808"/>
      </c:barChart>
      <c:catAx>
        <c:axId val="107598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991808"/>
        <c:crosses val="autoZero"/>
        <c:auto val="1"/>
        <c:lblAlgn val="ctr"/>
        <c:lblOffset val="100"/>
        <c:noMultiLvlLbl val="0"/>
      </c:catAx>
      <c:valAx>
        <c:axId val="107599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987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Number of new licenses issued by the Government for construction projects in South</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South!$B$2</c:f>
              <c:strCache>
                <c:ptCount val="1"/>
                <c:pt idx="0">
                  <c:v>Alabama</c:v>
                </c:pt>
              </c:strCache>
            </c:strRef>
          </c:tx>
          <c:spPr>
            <a:ln w="28575" cap="rnd">
              <a:solidFill>
                <a:schemeClr val="accent2"/>
              </a:solidFill>
              <a:round/>
            </a:ln>
            <a:effectLst/>
          </c:spPr>
          <c:marker>
            <c:symbol val="none"/>
          </c:marker>
          <c:cat>
            <c:numRef>
              <c:f>South!$A$3:$A$26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South!$B$3:$B$26</c:f>
              <c:numCache>
                <c:formatCode>0.0</c:formatCode>
                <c:ptCount val="24"/>
                <c:pt idx="0">
                  <c:v>1600.01238459618</c:v>
                </c:pt>
                <c:pt idx="1">
                  <c:v>1578.6010224562999</c:v>
                </c:pt>
                <c:pt idx="2">
                  <c:v>1847.9540685234199</c:v>
                </c:pt>
                <c:pt idx="3">
                  <c:v>2044.2625583909901</c:v>
                </c:pt>
                <c:pt idx="4">
                  <c:v>2418.76724906356</c:v>
                </c:pt>
                <c:pt idx="5">
                  <c:v>2558.50792322081</c:v>
                </c:pt>
                <c:pt idx="6">
                  <c:v>2509.6531245524502</c:v>
                </c:pt>
                <c:pt idx="7">
                  <c:v>1975.3467283909399</c:v>
                </c:pt>
                <c:pt idx="8">
                  <c:v>1259.2653328282299</c:v>
                </c:pt>
                <c:pt idx="9">
                  <c:v>1001.15824181126</c:v>
                </c:pt>
                <c:pt idx="10">
                  <c:v>867.23810383120997</c:v>
                </c:pt>
                <c:pt idx="11">
                  <c:v>861.75824890214506</c:v>
                </c:pt>
                <c:pt idx="12">
                  <c:v>932.18081089924601</c:v>
                </c:pt>
                <c:pt idx="13">
                  <c:v>913.22296524789704</c:v>
                </c:pt>
                <c:pt idx="14">
                  <c:v>1067.6468935652099</c:v>
                </c:pt>
                <c:pt idx="15">
                  <c:v>1162.5707573090201</c:v>
                </c:pt>
                <c:pt idx="16">
                  <c:v>1178.55756951789</c:v>
                </c:pt>
                <c:pt idx="17">
                  <c:v>1216.6183588521601</c:v>
                </c:pt>
                <c:pt idx="18">
                  <c:v>1212.5188190976601</c:v>
                </c:pt>
                <c:pt idx="19">
                  <c:v>1355.5221751650799</c:v>
                </c:pt>
                <c:pt idx="20">
                  <c:v>1614.5181467084701</c:v>
                </c:pt>
                <c:pt idx="21">
                  <c:v>1719.2874241270899</c:v>
                </c:pt>
                <c:pt idx="22">
                  <c:v>1752.9839230812199</c:v>
                </c:pt>
                <c:pt idx="23">
                  <c:v>1652.7419501369</c:v>
                </c:pt>
              </c:numCache>
            </c:numRef>
          </c:val>
          <c:smooth val="0"/>
          <c:extLst>
            <c:ext xmlns:c16="http://schemas.microsoft.com/office/drawing/2014/chart" uri="{C3380CC4-5D6E-409C-BE32-E72D297353CC}">
              <c16:uniqueId val="{00000001-5456-47AC-9BA2-364E5535ED17}"/>
            </c:ext>
          </c:extLst>
        </c:ser>
        <c:ser>
          <c:idx val="2"/>
          <c:order val="2"/>
          <c:tx>
            <c:strRef>
              <c:f>South!$C$2</c:f>
              <c:strCache>
                <c:ptCount val="1"/>
                <c:pt idx="0">
                  <c:v>Arkansas</c:v>
                </c:pt>
              </c:strCache>
            </c:strRef>
          </c:tx>
          <c:spPr>
            <a:ln w="28575" cap="rnd">
              <a:solidFill>
                <a:schemeClr val="accent3"/>
              </a:solidFill>
              <a:round/>
            </a:ln>
            <a:effectLst/>
          </c:spPr>
          <c:marker>
            <c:symbol val="none"/>
          </c:marker>
          <c:cat>
            <c:numRef>
              <c:f>South!$A$3:$A$26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South!$C$3:$C$26</c:f>
              <c:numCache>
                <c:formatCode>0.0</c:formatCode>
                <c:ptCount val="24"/>
                <c:pt idx="0">
                  <c:v>817.47274597314401</c:v>
                </c:pt>
                <c:pt idx="1">
                  <c:v>902.99102718295603</c:v>
                </c:pt>
                <c:pt idx="2">
                  <c:v>1049.42915273069</c:v>
                </c:pt>
                <c:pt idx="3">
                  <c:v>1182.81125231427</c:v>
                </c:pt>
                <c:pt idx="4">
                  <c:v>1314.5299047635799</c:v>
                </c:pt>
                <c:pt idx="5">
                  <c:v>1390.6557281415101</c:v>
                </c:pt>
                <c:pt idx="6">
                  <c:v>1084.3678748817899</c:v>
                </c:pt>
                <c:pt idx="7">
                  <c:v>864.06425685255795</c:v>
                </c:pt>
                <c:pt idx="8">
                  <c:v>699.68709989607203</c:v>
                </c:pt>
                <c:pt idx="9">
                  <c:v>525.754036240196</c:v>
                </c:pt>
                <c:pt idx="10">
                  <c:v>576.81847158516996</c:v>
                </c:pt>
                <c:pt idx="11">
                  <c:v>520.31054198247205</c:v>
                </c:pt>
                <c:pt idx="12">
                  <c:v>598.94924266498595</c:v>
                </c:pt>
                <c:pt idx="13">
                  <c:v>547.08621061781901</c:v>
                </c:pt>
                <c:pt idx="14">
                  <c:v>606.633084487362</c:v>
                </c:pt>
                <c:pt idx="15">
                  <c:v>693.40184453173799</c:v>
                </c:pt>
                <c:pt idx="16">
                  <c:v>772.86097684603101</c:v>
                </c:pt>
                <c:pt idx="17">
                  <c:v>912.56191246399101</c:v>
                </c:pt>
                <c:pt idx="18">
                  <c:v>871.58336514376003</c:v>
                </c:pt>
                <c:pt idx="19">
                  <c:v>1029.33091338862</c:v>
                </c:pt>
                <c:pt idx="20">
                  <c:v>1065.0494915957299</c:v>
                </c:pt>
                <c:pt idx="21">
                  <c:v>1241.6106483358201</c:v>
                </c:pt>
                <c:pt idx="22">
                  <c:v>1187.2627389080201</c:v>
                </c:pt>
                <c:pt idx="23">
                  <c:v>1065.21521410796</c:v>
                </c:pt>
              </c:numCache>
            </c:numRef>
          </c:val>
          <c:smooth val="0"/>
          <c:extLst>
            <c:ext xmlns:c16="http://schemas.microsoft.com/office/drawing/2014/chart" uri="{C3380CC4-5D6E-409C-BE32-E72D297353CC}">
              <c16:uniqueId val="{00000002-5456-47AC-9BA2-364E5535ED17}"/>
            </c:ext>
          </c:extLst>
        </c:ser>
        <c:ser>
          <c:idx val="3"/>
          <c:order val="3"/>
          <c:tx>
            <c:strRef>
              <c:f>South!$D$2</c:f>
              <c:strCache>
                <c:ptCount val="1"/>
                <c:pt idx="0">
                  <c:v>Delaware</c:v>
                </c:pt>
              </c:strCache>
            </c:strRef>
          </c:tx>
          <c:spPr>
            <a:ln w="28575" cap="rnd">
              <a:solidFill>
                <a:schemeClr val="accent4"/>
              </a:solidFill>
              <a:round/>
            </a:ln>
            <a:effectLst/>
          </c:spPr>
          <c:marker>
            <c:symbol val="none"/>
          </c:marker>
          <c:cat>
            <c:numRef>
              <c:f>South!$A$3:$A$26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South!$D$3:$D$26</c:f>
              <c:numCache>
                <c:formatCode>0.0</c:formatCode>
                <c:ptCount val="24"/>
                <c:pt idx="0">
                  <c:v>399.74685619663802</c:v>
                </c:pt>
                <c:pt idx="1">
                  <c:v>445.484349958574</c:v>
                </c:pt>
                <c:pt idx="2">
                  <c:v>518.35282873872995</c:v>
                </c:pt>
                <c:pt idx="3">
                  <c:v>632.99257889287105</c:v>
                </c:pt>
                <c:pt idx="4">
                  <c:v>708.35766170484703</c:v>
                </c:pt>
                <c:pt idx="5">
                  <c:v>711.00323838619204</c:v>
                </c:pt>
                <c:pt idx="6">
                  <c:v>556.58380704865795</c:v>
                </c:pt>
                <c:pt idx="7">
                  <c:v>422.770421250239</c:v>
                </c:pt>
                <c:pt idx="8">
                  <c:v>284.87757837465699</c:v>
                </c:pt>
                <c:pt idx="9">
                  <c:v>258.678365687189</c:v>
                </c:pt>
                <c:pt idx="10">
                  <c:v>245.99495465375401</c:v>
                </c:pt>
                <c:pt idx="11">
                  <c:v>253.16475866174801</c:v>
                </c:pt>
                <c:pt idx="12">
                  <c:v>326.49991987207602</c:v>
                </c:pt>
                <c:pt idx="13">
                  <c:v>390.13799447775699</c:v>
                </c:pt>
                <c:pt idx="14">
                  <c:v>401.33584485208502</c:v>
                </c:pt>
                <c:pt idx="15">
                  <c:v>458.603514321143</c:v>
                </c:pt>
                <c:pt idx="16">
                  <c:v>485.07978753134699</c:v>
                </c:pt>
                <c:pt idx="17">
                  <c:v>558.07832459533699</c:v>
                </c:pt>
                <c:pt idx="18">
                  <c:v>520.12138632354697</c:v>
                </c:pt>
                <c:pt idx="19">
                  <c:v>534.63947782478897</c:v>
                </c:pt>
                <c:pt idx="20">
                  <c:v>702.631158132412</c:v>
                </c:pt>
                <c:pt idx="21">
                  <c:v>730.61657353489397</c:v>
                </c:pt>
                <c:pt idx="22">
                  <c:v>531.72274568777095</c:v>
                </c:pt>
                <c:pt idx="23">
                  <c:v>554.54684862132797</c:v>
                </c:pt>
              </c:numCache>
            </c:numRef>
          </c:val>
          <c:smooth val="0"/>
          <c:extLst>
            <c:ext xmlns:c16="http://schemas.microsoft.com/office/drawing/2014/chart" uri="{C3380CC4-5D6E-409C-BE32-E72D297353CC}">
              <c16:uniqueId val="{00000003-5456-47AC-9BA2-364E5535ED17}"/>
            </c:ext>
          </c:extLst>
        </c:ser>
        <c:ser>
          <c:idx val="4"/>
          <c:order val="4"/>
          <c:tx>
            <c:strRef>
              <c:f>South!$E$2</c:f>
              <c:strCache>
                <c:ptCount val="1"/>
                <c:pt idx="0">
                  <c:v>District of Columbia</c:v>
                </c:pt>
              </c:strCache>
            </c:strRef>
          </c:tx>
          <c:spPr>
            <a:ln w="28575" cap="rnd">
              <a:solidFill>
                <a:schemeClr val="accent5"/>
              </a:solidFill>
              <a:round/>
            </a:ln>
            <a:effectLst/>
          </c:spPr>
          <c:marker>
            <c:symbol val="none"/>
          </c:marker>
          <c:cat>
            <c:numRef>
              <c:f>South!$A$3:$A$26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South!$E$3:$E$26</c:f>
              <c:numCache>
                <c:formatCode>0.0</c:formatCode>
                <c:ptCount val="24"/>
                <c:pt idx="0">
                  <c:v>77</c:v>
                </c:pt>
                <c:pt idx="1">
                  <c:v>75</c:v>
                </c:pt>
                <c:pt idx="2">
                  <c:v>133</c:v>
                </c:pt>
                <c:pt idx="3">
                  <c:v>119</c:v>
                </c:pt>
                <c:pt idx="4">
                  <c:v>133</c:v>
                </c:pt>
                <c:pt idx="5">
                  <c:v>191</c:v>
                </c:pt>
                <c:pt idx="6">
                  <c:v>173</c:v>
                </c:pt>
                <c:pt idx="7">
                  <c:v>169</c:v>
                </c:pt>
                <c:pt idx="8">
                  <c:v>45</c:v>
                </c:pt>
                <c:pt idx="9">
                  <c:v>73</c:v>
                </c:pt>
                <c:pt idx="10">
                  <c:v>59</c:v>
                </c:pt>
                <c:pt idx="11">
                  <c:v>321</c:v>
                </c:pt>
                <c:pt idx="12">
                  <c:v>343</c:v>
                </c:pt>
                <c:pt idx="13">
                  <c:v>271</c:v>
                </c:pt>
                <c:pt idx="14">
                  <c:v>349</c:v>
                </c:pt>
                <c:pt idx="15">
                  <c:v>413</c:v>
                </c:pt>
                <c:pt idx="16">
                  <c:v>391</c:v>
                </c:pt>
                <c:pt idx="17">
                  <c:v>444</c:v>
                </c:pt>
                <c:pt idx="18">
                  <c:v>385</c:v>
                </c:pt>
                <c:pt idx="19">
                  <c:v>495</c:v>
                </c:pt>
                <c:pt idx="20">
                  <c:v>614</c:v>
                </c:pt>
                <c:pt idx="21">
                  <c:v>395</c:v>
                </c:pt>
                <c:pt idx="22">
                  <c:v>642</c:v>
                </c:pt>
                <c:pt idx="23">
                  <c:v>252</c:v>
                </c:pt>
              </c:numCache>
            </c:numRef>
          </c:val>
          <c:smooth val="0"/>
          <c:extLst>
            <c:ext xmlns:c16="http://schemas.microsoft.com/office/drawing/2014/chart" uri="{C3380CC4-5D6E-409C-BE32-E72D297353CC}">
              <c16:uniqueId val="{00000004-5456-47AC-9BA2-364E5535ED17}"/>
            </c:ext>
          </c:extLst>
        </c:ser>
        <c:ser>
          <c:idx val="5"/>
          <c:order val="5"/>
          <c:tx>
            <c:strRef>
              <c:f>South!$F$2</c:f>
              <c:strCache>
                <c:ptCount val="1"/>
                <c:pt idx="0">
                  <c:v>Florida</c:v>
                </c:pt>
              </c:strCache>
            </c:strRef>
          </c:tx>
          <c:spPr>
            <a:ln w="28575" cap="rnd">
              <a:solidFill>
                <a:schemeClr val="accent6"/>
              </a:solidFill>
              <a:round/>
            </a:ln>
            <a:effectLst/>
          </c:spPr>
          <c:marker>
            <c:symbol val="none"/>
          </c:marker>
          <c:cat>
            <c:numRef>
              <c:f>South!$A$3:$A$26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South!$F$3:$F$26</c:f>
              <c:numCache>
                <c:formatCode>0.0</c:formatCode>
                <c:ptCount val="24"/>
                <c:pt idx="0">
                  <c:v>12392.198946031</c:v>
                </c:pt>
                <c:pt idx="1">
                  <c:v>13697.3502248521</c:v>
                </c:pt>
                <c:pt idx="2">
                  <c:v>15081.4243215925</c:v>
                </c:pt>
                <c:pt idx="3">
                  <c:v>17012.382334172798</c:v>
                </c:pt>
                <c:pt idx="4">
                  <c:v>20215.7161905291</c:v>
                </c:pt>
                <c:pt idx="5">
                  <c:v>23142.924756844601</c:v>
                </c:pt>
                <c:pt idx="6">
                  <c:v>16926.304823476799</c:v>
                </c:pt>
                <c:pt idx="7">
                  <c:v>8734.2571816505406</c:v>
                </c:pt>
                <c:pt idx="8">
                  <c:v>5204.1369641259098</c:v>
                </c:pt>
                <c:pt idx="9">
                  <c:v>3026.6800611315898</c:v>
                </c:pt>
                <c:pt idx="10">
                  <c:v>3221.4542872110501</c:v>
                </c:pt>
                <c:pt idx="11">
                  <c:v>3652.42437000579</c:v>
                </c:pt>
                <c:pt idx="12">
                  <c:v>5366.9237347031703</c:v>
                </c:pt>
                <c:pt idx="13">
                  <c:v>7235.8359313152796</c:v>
                </c:pt>
                <c:pt idx="14">
                  <c:v>7068.1722328531596</c:v>
                </c:pt>
                <c:pt idx="15">
                  <c:v>8868.4954668538503</c:v>
                </c:pt>
                <c:pt idx="16">
                  <c:v>9377.1751218236695</c:v>
                </c:pt>
                <c:pt idx="17">
                  <c:v>9769.5175129068502</c:v>
                </c:pt>
                <c:pt idx="18">
                  <c:v>11936.0241457137</c:v>
                </c:pt>
                <c:pt idx="19">
                  <c:v>12770.068304677799</c:v>
                </c:pt>
                <c:pt idx="20">
                  <c:v>13539.133246268801</c:v>
                </c:pt>
                <c:pt idx="21">
                  <c:v>17411.174293269902</c:v>
                </c:pt>
                <c:pt idx="22">
                  <c:v>17137.328911274799</c:v>
                </c:pt>
                <c:pt idx="23">
                  <c:v>15943.2113024602</c:v>
                </c:pt>
              </c:numCache>
            </c:numRef>
          </c:val>
          <c:smooth val="0"/>
          <c:extLst>
            <c:ext xmlns:c16="http://schemas.microsoft.com/office/drawing/2014/chart" uri="{C3380CC4-5D6E-409C-BE32-E72D297353CC}">
              <c16:uniqueId val="{00000005-5456-47AC-9BA2-364E5535ED17}"/>
            </c:ext>
          </c:extLst>
        </c:ser>
        <c:ser>
          <c:idx val="6"/>
          <c:order val="6"/>
          <c:tx>
            <c:strRef>
              <c:f>South!$G$2</c:f>
              <c:strCache>
                <c:ptCount val="1"/>
                <c:pt idx="0">
                  <c:v>Georgia</c:v>
                </c:pt>
              </c:strCache>
            </c:strRef>
          </c:tx>
          <c:spPr>
            <a:ln w="28575" cap="rnd">
              <a:solidFill>
                <a:schemeClr val="accent1">
                  <a:lumMod val="60000"/>
                </a:schemeClr>
              </a:solidFill>
              <a:round/>
            </a:ln>
            <a:effectLst/>
          </c:spPr>
          <c:marker>
            <c:symbol val="none"/>
          </c:marker>
          <c:cat>
            <c:numRef>
              <c:f>South!$A$3:$A$26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South!$G$3:$G$26</c:f>
              <c:numCache>
                <c:formatCode>0.0</c:formatCode>
                <c:ptCount val="24"/>
                <c:pt idx="0">
                  <c:v>7685.13638048333</c:v>
                </c:pt>
                <c:pt idx="1">
                  <c:v>7738.6232087162098</c:v>
                </c:pt>
                <c:pt idx="2">
                  <c:v>7994.4044313602499</c:v>
                </c:pt>
                <c:pt idx="3">
                  <c:v>7877.35111628292</c:v>
                </c:pt>
                <c:pt idx="4">
                  <c:v>8875.0780552388096</c:v>
                </c:pt>
                <c:pt idx="5">
                  <c:v>8608.1196958428009</c:v>
                </c:pt>
                <c:pt idx="6">
                  <c:v>8214.7166819165304</c:v>
                </c:pt>
                <c:pt idx="7">
                  <c:v>5670.64747303072</c:v>
                </c:pt>
                <c:pt idx="8">
                  <c:v>2635.6085463337299</c:v>
                </c:pt>
                <c:pt idx="9">
                  <c:v>1453.1155619533299</c:v>
                </c:pt>
                <c:pt idx="10">
                  <c:v>1359.5434816116201</c:v>
                </c:pt>
                <c:pt idx="11">
                  <c:v>1533.3272466026399</c:v>
                </c:pt>
                <c:pt idx="12">
                  <c:v>2019.24625432844</c:v>
                </c:pt>
                <c:pt idx="13">
                  <c:v>2884.6151372874301</c:v>
                </c:pt>
                <c:pt idx="14">
                  <c:v>3041.8261187592698</c:v>
                </c:pt>
                <c:pt idx="15">
                  <c:v>3595.2839838722898</c:v>
                </c:pt>
                <c:pt idx="16">
                  <c:v>4226.60135839131</c:v>
                </c:pt>
                <c:pt idx="17">
                  <c:v>4088.8878283495001</c:v>
                </c:pt>
                <c:pt idx="18">
                  <c:v>4699.8273201450102</c:v>
                </c:pt>
                <c:pt idx="19">
                  <c:v>4311.6455664343302</c:v>
                </c:pt>
                <c:pt idx="20">
                  <c:v>4433.7624796099399</c:v>
                </c:pt>
                <c:pt idx="21">
                  <c:v>5423.0196622439598</c:v>
                </c:pt>
                <c:pt idx="22">
                  <c:v>6133.2539750299202</c:v>
                </c:pt>
                <c:pt idx="23">
                  <c:v>5388.4017045147702</c:v>
                </c:pt>
              </c:numCache>
            </c:numRef>
          </c:val>
          <c:smooth val="0"/>
          <c:extLst>
            <c:ext xmlns:c16="http://schemas.microsoft.com/office/drawing/2014/chart" uri="{C3380CC4-5D6E-409C-BE32-E72D297353CC}">
              <c16:uniqueId val="{00000006-5456-47AC-9BA2-364E5535ED17}"/>
            </c:ext>
          </c:extLst>
        </c:ser>
        <c:ser>
          <c:idx val="7"/>
          <c:order val="7"/>
          <c:tx>
            <c:strRef>
              <c:f>South!$H$2</c:f>
              <c:strCache>
                <c:ptCount val="1"/>
                <c:pt idx="0">
                  <c:v>Kentucky</c:v>
                </c:pt>
              </c:strCache>
            </c:strRef>
          </c:tx>
          <c:spPr>
            <a:ln w="28575" cap="rnd">
              <a:solidFill>
                <a:schemeClr val="accent2">
                  <a:lumMod val="60000"/>
                </a:schemeClr>
              </a:solidFill>
              <a:round/>
            </a:ln>
            <a:effectLst/>
          </c:spPr>
          <c:marker>
            <c:symbol val="none"/>
          </c:marker>
          <c:cat>
            <c:numRef>
              <c:f>South!$A$3:$A$26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South!$H$3:$H$26</c:f>
              <c:numCache>
                <c:formatCode>0.0</c:formatCode>
                <c:ptCount val="24"/>
                <c:pt idx="0">
                  <c:v>1504.53062103258</c:v>
                </c:pt>
                <c:pt idx="1">
                  <c:v>1444.59864795713</c:v>
                </c:pt>
                <c:pt idx="2">
                  <c:v>1619.2256790240299</c:v>
                </c:pt>
                <c:pt idx="3">
                  <c:v>1665.83592399804</c:v>
                </c:pt>
                <c:pt idx="4">
                  <c:v>1867.8404701888801</c:v>
                </c:pt>
                <c:pt idx="5">
                  <c:v>1672.78712253496</c:v>
                </c:pt>
                <c:pt idx="6">
                  <c:v>1309.03425420797</c:v>
                </c:pt>
                <c:pt idx="7">
                  <c:v>1149.61954089239</c:v>
                </c:pt>
                <c:pt idx="8">
                  <c:v>825.33461856394899</c:v>
                </c:pt>
                <c:pt idx="9">
                  <c:v>566.90173208388796</c:v>
                </c:pt>
                <c:pt idx="10">
                  <c:v>564.49414018733296</c:v>
                </c:pt>
                <c:pt idx="11">
                  <c:v>560.45196425312201</c:v>
                </c:pt>
                <c:pt idx="12">
                  <c:v>660.87329051415099</c:v>
                </c:pt>
                <c:pt idx="13">
                  <c:v>802.24659098895199</c:v>
                </c:pt>
                <c:pt idx="14">
                  <c:v>755.54782579707899</c:v>
                </c:pt>
                <c:pt idx="15">
                  <c:v>865.304902742276</c:v>
                </c:pt>
                <c:pt idx="16">
                  <c:v>1016.24273928932</c:v>
                </c:pt>
                <c:pt idx="17">
                  <c:v>995.25590759633997</c:v>
                </c:pt>
                <c:pt idx="18">
                  <c:v>1156.95213596959</c:v>
                </c:pt>
                <c:pt idx="19">
                  <c:v>1052.5562540579999</c:v>
                </c:pt>
                <c:pt idx="20">
                  <c:v>1066.30980178646</c:v>
                </c:pt>
                <c:pt idx="21">
                  <c:v>1297.3933599099701</c:v>
                </c:pt>
                <c:pt idx="22">
                  <c:v>1180.2962561289401</c:v>
                </c:pt>
                <c:pt idx="23">
                  <c:v>1273.7013907732901</c:v>
                </c:pt>
              </c:numCache>
            </c:numRef>
          </c:val>
          <c:smooth val="0"/>
          <c:extLst>
            <c:ext xmlns:c16="http://schemas.microsoft.com/office/drawing/2014/chart" uri="{C3380CC4-5D6E-409C-BE32-E72D297353CC}">
              <c16:uniqueId val="{00000007-5456-47AC-9BA2-364E5535ED17}"/>
            </c:ext>
          </c:extLst>
        </c:ser>
        <c:ser>
          <c:idx val="8"/>
          <c:order val="8"/>
          <c:tx>
            <c:strRef>
              <c:f>South!$I$2</c:f>
              <c:strCache>
                <c:ptCount val="1"/>
                <c:pt idx="0">
                  <c:v>Louisiana</c:v>
                </c:pt>
              </c:strCache>
            </c:strRef>
          </c:tx>
          <c:spPr>
            <a:ln w="28575" cap="rnd">
              <a:solidFill>
                <a:schemeClr val="accent3">
                  <a:lumMod val="60000"/>
                </a:schemeClr>
              </a:solidFill>
              <a:round/>
            </a:ln>
            <a:effectLst/>
          </c:spPr>
          <c:marker>
            <c:symbol val="none"/>
          </c:marker>
          <c:cat>
            <c:numRef>
              <c:f>South!$A$3:$A$26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South!$I$3:$I$26</c:f>
              <c:numCache>
                <c:formatCode>0.0</c:formatCode>
                <c:ptCount val="24"/>
                <c:pt idx="0">
                  <c:v>1164.50168324782</c:v>
                </c:pt>
                <c:pt idx="1">
                  <c:v>1286.4837528949699</c:v>
                </c:pt>
                <c:pt idx="2">
                  <c:v>1500.87230828925</c:v>
                </c:pt>
                <c:pt idx="3">
                  <c:v>1721.6821437957301</c:v>
                </c:pt>
                <c:pt idx="4">
                  <c:v>1740.9141170176699</c:v>
                </c:pt>
                <c:pt idx="5">
                  <c:v>1816.23866875403</c:v>
                </c:pt>
                <c:pt idx="6">
                  <c:v>2114.97950085404</c:v>
                </c:pt>
                <c:pt idx="7">
                  <c:v>1782.0348222596899</c:v>
                </c:pt>
                <c:pt idx="8">
                  <c:v>1286.1378264249099</c:v>
                </c:pt>
                <c:pt idx="9">
                  <c:v>1037.4765442124401</c:v>
                </c:pt>
                <c:pt idx="10">
                  <c:v>938.05129367837901</c:v>
                </c:pt>
                <c:pt idx="11">
                  <c:v>1004.10045168645</c:v>
                </c:pt>
                <c:pt idx="12">
                  <c:v>1088.17729185604</c:v>
                </c:pt>
                <c:pt idx="13">
                  <c:v>1208.8592892607301</c:v>
                </c:pt>
                <c:pt idx="14">
                  <c:v>1222.8060130843701</c:v>
                </c:pt>
                <c:pt idx="15">
                  <c:v>1274.7275700269199</c:v>
                </c:pt>
                <c:pt idx="16">
                  <c:v>1284.46026896953</c:v>
                </c:pt>
                <c:pt idx="17">
                  <c:v>1314.31980778925</c:v>
                </c:pt>
                <c:pt idx="18">
                  <c:v>1304.5640576777901</c:v>
                </c:pt>
                <c:pt idx="19">
                  <c:v>1346.26419354227</c:v>
                </c:pt>
                <c:pt idx="20">
                  <c:v>1468.0444549630599</c:v>
                </c:pt>
                <c:pt idx="21">
                  <c:v>1650.31084066979</c:v>
                </c:pt>
                <c:pt idx="22">
                  <c:v>1392.0831879324401</c:v>
                </c:pt>
                <c:pt idx="23">
                  <c:v>1234.82999110433</c:v>
                </c:pt>
              </c:numCache>
            </c:numRef>
          </c:val>
          <c:smooth val="0"/>
          <c:extLst>
            <c:ext xmlns:c16="http://schemas.microsoft.com/office/drawing/2014/chart" uri="{C3380CC4-5D6E-409C-BE32-E72D297353CC}">
              <c16:uniqueId val="{00000008-5456-47AC-9BA2-364E5535ED17}"/>
            </c:ext>
          </c:extLst>
        </c:ser>
        <c:ser>
          <c:idx val="9"/>
          <c:order val="9"/>
          <c:tx>
            <c:strRef>
              <c:f>South!$J$2</c:f>
              <c:strCache>
                <c:ptCount val="1"/>
                <c:pt idx="0">
                  <c:v>Maryland</c:v>
                </c:pt>
              </c:strCache>
            </c:strRef>
          </c:tx>
          <c:spPr>
            <a:ln w="28575" cap="rnd">
              <a:solidFill>
                <a:schemeClr val="accent4">
                  <a:lumMod val="60000"/>
                </a:schemeClr>
              </a:solidFill>
              <a:round/>
            </a:ln>
            <a:effectLst/>
          </c:spPr>
          <c:marker>
            <c:symbol val="none"/>
          </c:marker>
          <c:cat>
            <c:numRef>
              <c:f>South!$A$3:$A$26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South!$J$3:$J$26</c:f>
              <c:numCache>
                <c:formatCode>0.0</c:formatCode>
                <c:ptCount val="24"/>
                <c:pt idx="0">
                  <c:v>2255.1079024696601</c:v>
                </c:pt>
                <c:pt idx="1">
                  <c:v>2348.49709090742</c:v>
                </c:pt>
                <c:pt idx="2">
                  <c:v>2357.3880611742702</c:v>
                </c:pt>
                <c:pt idx="3">
                  <c:v>2352.4125790370799</c:v>
                </c:pt>
                <c:pt idx="4">
                  <c:v>2357.7060603933601</c:v>
                </c:pt>
                <c:pt idx="5">
                  <c:v>2561.8813881237302</c:v>
                </c:pt>
                <c:pt idx="6">
                  <c:v>2283.8084071747298</c:v>
                </c:pt>
                <c:pt idx="7">
                  <c:v>1653.5795398523501</c:v>
                </c:pt>
                <c:pt idx="8">
                  <c:v>1095.0257076057801</c:v>
                </c:pt>
                <c:pt idx="9">
                  <c:v>858.55880897397606</c:v>
                </c:pt>
                <c:pt idx="10">
                  <c:v>938.72339779590197</c:v>
                </c:pt>
                <c:pt idx="11">
                  <c:v>961.30161093196705</c:v>
                </c:pt>
                <c:pt idx="12">
                  <c:v>1167.47744337157</c:v>
                </c:pt>
                <c:pt idx="13">
                  <c:v>1507.78361676441</c:v>
                </c:pt>
                <c:pt idx="14">
                  <c:v>1386.01136548709</c:v>
                </c:pt>
                <c:pt idx="15">
                  <c:v>1329.7871879085701</c:v>
                </c:pt>
                <c:pt idx="16">
                  <c:v>1271.7737415414199</c:v>
                </c:pt>
                <c:pt idx="17">
                  <c:v>1334.88641578542</c:v>
                </c:pt>
                <c:pt idx="18">
                  <c:v>1530.5206112593401</c:v>
                </c:pt>
                <c:pt idx="19">
                  <c:v>1534.61554080838</c:v>
                </c:pt>
                <c:pt idx="20">
                  <c:v>1534.5857797727001</c:v>
                </c:pt>
                <c:pt idx="21">
                  <c:v>1441.26501812529</c:v>
                </c:pt>
                <c:pt idx="22">
                  <c:v>1627.1993518582599</c:v>
                </c:pt>
                <c:pt idx="23">
                  <c:v>1355.4374666066401</c:v>
                </c:pt>
              </c:numCache>
            </c:numRef>
          </c:val>
          <c:smooth val="0"/>
          <c:extLst>
            <c:ext xmlns:c16="http://schemas.microsoft.com/office/drawing/2014/chart" uri="{C3380CC4-5D6E-409C-BE32-E72D297353CC}">
              <c16:uniqueId val="{00000009-5456-47AC-9BA2-364E5535ED17}"/>
            </c:ext>
          </c:extLst>
        </c:ser>
        <c:ser>
          <c:idx val="10"/>
          <c:order val="10"/>
          <c:tx>
            <c:strRef>
              <c:f>South!$K$2</c:f>
              <c:strCache>
                <c:ptCount val="1"/>
                <c:pt idx="0">
                  <c:v>Mississippi</c:v>
                </c:pt>
              </c:strCache>
            </c:strRef>
          </c:tx>
          <c:spPr>
            <a:ln w="28575" cap="rnd">
              <a:solidFill>
                <a:schemeClr val="accent5">
                  <a:lumMod val="60000"/>
                </a:schemeClr>
              </a:solidFill>
              <a:round/>
            </a:ln>
            <a:effectLst/>
          </c:spPr>
          <c:marker>
            <c:symbol val="none"/>
          </c:marker>
          <c:cat>
            <c:numRef>
              <c:f>South!$A$3:$A$26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South!$K$3:$K$26</c:f>
              <c:numCache>
                <c:formatCode>0.0</c:formatCode>
                <c:ptCount val="24"/>
                <c:pt idx="0">
                  <c:v>1009.87651395069</c:v>
                </c:pt>
                <c:pt idx="1">
                  <c:v>844.86725732020898</c:v>
                </c:pt>
                <c:pt idx="2">
                  <c:v>884.36010200189105</c:v>
                </c:pt>
                <c:pt idx="3">
                  <c:v>1013.820268769</c:v>
                </c:pt>
                <c:pt idx="4">
                  <c:v>1165.0692055224899</c:v>
                </c:pt>
                <c:pt idx="5">
                  <c:v>1119.21865038495</c:v>
                </c:pt>
                <c:pt idx="6">
                  <c:v>1268.0348882127801</c:v>
                </c:pt>
                <c:pt idx="7">
                  <c:v>1318.8275221016199</c:v>
                </c:pt>
                <c:pt idx="8">
                  <c:v>809.42196219046502</c:v>
                </c:pt>
                <c:pt idx="9">
                  <c:v>551.19612832283894</c:v>
                </c:pt>
                <c:pt idx="10">
                  <c:v>424.10031422571501</c:v>
                </c:pt>
                <c:pt idx="11">
                  <c:v>365.71151969434402</c:v>
                </c:pt>
                <c:pt idx="12">
                  <c:v>435.708844156525</c:v>
                </c:pt>
                <c:pt idx="13">
                  <c:v>450.697617305932</c:v>
                </c:pt>
                <c:pt idx="14">
                  <c:v>466.41763624956502</c:v>
                </c:pt>
                <c:pt idx="15">
                  <c:v>582.10272460492001</c:v>
                </c:pt>
                <c:pt idx="16">
                  <c:v>597.78460954291097</c:v>
                </c:pt>
                <c:pt idx="17">
                  <c:v>689.08379352730401</c:v>
                </c:pt>
                <c:pt idx="18">
                  <c:v>590.81653333201803</c:v>
                </c:pt>
                <c:pt idx="19">
                  <c:v>590.77808027381695</c:v>
                </c:pt>
                <c:pt idx="20">
                  <c:v>720.39113716158397</c:v>
                </c:pt>
                <c:pt idx="21">
                  <c:v>703.83184317948997</c:v>
                </c:pt>
                <c:pt idx="22">
                  <c:v>666.62925668845799</c:v>
                </c:pt>
                <c:pt idx="23">
                  <c:v>616.99060565515299</c:v>
                </c:pt>
              </c:numCache>
            </c:numRef>
          </c:val>
          <c:smooth val="0"/>
          <c:extLst>
            <c:ext xmlns:c16="http://schemas.microsoft.com/office/drawing/2014/chart" uri="{C3380CC4-5D6E-409C-BE32-E72D297353CC}">
              <c16:uniqueId val="{0000000A-5456-47AC-9BA2-364E5535ED17}"/>
            </c:ext>
          </c:extLst>
        </c:ser>
        <c:ser>
          <c:idx val="11"/>
          <c:order val="11"/>
          <c:tx>
            <c:strRef>
              <c:f>South!$L$2</c:f>
              <c:strCache>
                <c:ptCount val="1"/>
                <c:pt idx="0">
                  <c:v>North Carolina</c:v>
                </c:pt>
              </c:strCache>
            </c:strRef>
          </c:tx>
          <c:spPr>
            <a:ln w="28575" cap="rnd">
              <a:solidFill>
                <a:schemeClr val="accent6">
                  <a:lumMod val="60000"/>
                </a:schemeClr>
              </a:solidFill>
              <a:round/>
            </a:ln>
            <a:effectLst/>
          </c:spPr>
          <c:marker>
            <c:symbol val="none"/>
          </c:marker>
          <c:cat>
            <c:numRef>
              <c:f>South!$A$3:$A$26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South!$L$3:$L$26</c:f>
              <c:numCache>
                <c:formatCode>0.0</c:formatCode>
                <c:ptCount val="24"/>
                <c:pt idx="0">
                  <c:v>6175.1216577671703</c:v>
                </c:pt>
                <c:pt idx="1">
                  <c:v>6638.4629753675799</c:v>
                </c:pt>
                <c:pt idx="2">
                  <c:v>6833.4516226045298</c:v>
                </c:pt>
                <c:pt idx="3">
                  <c:v>6514.5254483869403</c:v>
                </c:pt>
                <c:pt idx="4">
                  <c:v>7632.9345517521197</c:v>
                </c:pt>
                <c:pt idx="5">
                  <c:v>8096.38204995467</c:v>
                </c:pt>
                <c:pt idx="6">
                  <c:v>8304.6469641069507</c:v>
                </c:pt>
                <c:pt idx="7">
                  <c:v>6830.1818789034896</c:v>
                </c:pt>
                <c:pt idx="8">
                  <c:v>4519.1157455430703</c:v>
                </c:pt>
                <c:pt idx="9">
                  <c:v>2830.0735255387699</c:v>
                </c:pt>
                <c:pt idx="10">
                  <c:v>2814.5431635073501</c:v>
                </c:pt>
                <c:pt idx="11">
                  <c:v>2735.1905158845798</c:v>
                </c:pt>
                <c:pt idx="12">
                  <c:v>3948.0125276436302</c:v>
                </c:pt>
                <c:pt idx="13">
                  <c:v>4099.1995016596402</c:v>
                </c:pt>
                <c:pt idx="14">
                  <c:v>4191.8967999076303</c:v>
                </c:pt>
                <c:pt idx="15">
                  <c:v>4311.7127829142601</c:v>
                </c:pt>
                <c:pt idx="16">
                  <c:v>4684.1030434061304</c:v>
                </c:pt>
                <c:pt idx="17">
                  <c:v>5418.9617849655897</c:v>
                </c:pt>
                <c:pt idx="18">
                  <c:v>5796.4889548514602</c:v>
                </c:pt>
                <c:pt idx="19">
                  <c:v>5692.6518388730801</c:v>
                </c:pt>
                <c:pt idx="20">
                  <c:v>6143.85733288551</c:v>
                </c:pt>
                <c:pt idx="21">
                  <c:v>7653.7315343293603</c:v>
                </c:pt>
                <c:pt idx="22">
                  <c:v>7507.93616998585</c:v>
                </c:pt>
                <c:pt idx="23">
                  <c:v>7967.6165701095597</c:v>
                </c:pt>
              </c:numCache>
            </c:numRef>
          </c:val>
          <c:smooth val="0"/>
          <c:extLst>
            <c:ext xmlns:c16="http://schemas.microsoft.com/office/drawing/2014/chart" uri="{C3380CC4-5D6E-409C-BE32-E72D297353CC}">
              <c16:uniqueId val="{0000000B-5456-47AC-9BA2-364E5535ED17}"/>
            </c:ext>
          </c:extLst>
        </c:ser>
        <c:ser>
          <c:idx val="12"/>
          <c:order val="12"/>
          <c:tx>
            <c:strRef>
              <c:f>South!$M$2</c:f>
              <c:strCache>
                <c:ptCount val="1"/>
                <c:pt idx="0">
                  <c:v>Oklahoma</c:v>
                </c:pt>
              </c:strCache>
            </c:strRef>
          </c:tx>
          <c:spPr>
            <a:ln w="28575" cap="rnd">
              <a:solidFill>
                <a:schemeClr val="accent1">
                  <a:lumMod val="80000"/>
                  <a:lumOff val="20000"/>
                </a:schemeClr>
              </a:solidFill>
              <a:round/>
            </a:ln>
            <a:effectLst/>
          </c:spPr>
          <c:marker>
            <c:symbol val="none"/>
          </c:marker>
          <c:cat>
            <c:numRef>
              <c:f>South!$A$3:$A$26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South!$M$3:$M$26</c:f>
              <c:numCache>
                <c:formatCode>0.0</c:formatCode>
                <c:ptCount val="24"/>
                <c:pt idx="0">
                  <c:v>931.975493279842</c:v>
                </c:pt>
                <c:pt idx="1">
                  <c:v>991.73545947241303</c:v>
                </c:pt>
                <c:pt idx="2">
                  <c:v>1087.7693518116801</c:v>
                </c:pt>
                <c:pt idx="3">
                  <c:v>1268.90635765104</c:v>
                </c:pt>
                <c:pt idx="4">
                  <c:v>1309.4794118028501</c:v>
                </c:pt>
                <c:pt idx="5">
                  <c:v>1539.2937047681301</c:v>
                </c:pt>
                <c:pt idx="6">
                  <c:v>1295.2856182466401</c:v>
                </c:pt>
                <c:pt idx="7">
                  <c:v>1193.76891774556</c:v>
                </c:pt>
                <c:pt idx="8">
                  <c:v>789.28409470676695</c:v>
                </c:pt>
                <c:pt idx="9">
                  <c:v>720.87617248814297</c:v>
                </c:pt>
                <c:pt idx="10">
                  <c:v>681.27764390290702</c:v>
                </c:pt>
                <c:pt idx="11">
                  <c:v>702.43720354711195</c:v>
                </c:pt>
                <c:pt idx="12">
                  <c:v>891.29410067711001</c:v>
                </c:pt>
                <c:pt idx="13">
                  <c:v>1116.77845258354</c:v>
                </c:pt>
                <c:pt idx="14">
                  <c:v>1171.7371154094301</c:v>
                </c:pt>
                <c:pt idx="15">
                  <c:v>1017.93512753298</c:v>
                </c:pt>
                <c:pt idx="16">
                  <c:v>1023.67814080887</c:v>
                </c:pt>
                <c:pt idx="17">
                  <c:v>930.41645658577295</c:v>
                </c:pt>
                <c:pt idx="18">
                  <c:v>862.94365118080896</c:v>
                </c:pt>
                <c:pt idx="19">
                  <c:v>997.12898920355303</c:v>
                </c:pt>
                <c:pt idx="20">
                  <c:v>1143.4062647472399</c:v>
                </c:pt>
                <c:pt idx="21">
                  <c:v>1271.8223746449801</c:v>
                </c:pt>
                <c:pt idx="22">
                  <c:v>1131.2313497017001</c:v>
                </c:pt>
                <c:pt idx="23">
                  <c:v>1079.72461942269</c:v>
                </c:pt>
              </c:numCache>
            </c:numRef>
          </c:val>
          <c:smooth val="0"/>
          <c:extLst>
            <c:ext xmlns:c16="http://schemas.microsoft.com/office/drawing/2014/chart" uri="{C3380CC4-5D6E-409C-BE32-E72D297353CC}">
              <c16:uniqueId val="{0000000C-5456-47AC-9BA2-364E5535ED17}"/>
            </c:ext>
          </c:extLst>
        </c:ser>
        <c:ser>
          <c:idx val="13"/>
          <c:order val="13"/>
          <c:tx>
            <c:strRef>
              <c:f>South!$N$2</c:f>
              <c:strCache>
                <c:ptCount val="1"/>
                <c:pt idx="0">
                  <c:v>South Carolina</c:v>
                </c:pt>
              </c:strCache>
            </c:strRef>
          </c:tx>
          <c:spPr>
            <a:ln w="28575" cap="rnd">
              <a:solidFill>
                <a:schemeClr val="accent2">
                  <a:lumMod val="80000"/>
                  <a:lumOff val="20000"/>
                </a:schemeClr>
              </a:solidFill>
              <a:round/>
            </a:ln>
            <a:effectLst/>
          </c:spPr>
          <c:marker>
            <c:symbol val="none"/>
          </c:marker>
          <c:cat>
            <c:numRef>
              <c:f>South!$A$3:$A$26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South!$N$3:$N$26</c:f>
              <c:numCache>
                <c:formatCode>0.0</c:formatCode>
                <c:ptCount val="24"/>
                <c:pt idx="0">
                  <c:v>2692.1265996481502</c:v>
                </c:pt>
                <c:pt idx="1">
                  <c:v>2574.5645401238698</c:v>
                </c:pt>
                <c:pt idx="2">
                  <c:v>2656.8966589479301</c:v>
                </c:pt>
                <c:pt idx="3">
                  <c:v>2999.7030388010198</c:v>
                </c:pt>
                <c:pt idx="4">
                  <c:v>3545.6799132390101</c:v>
                </c:pt>
                <c:pt idx="5">
                  <c:v>4402.0378343576403</c:v>
                </c:pt>
                <c:pt idx="6">
                  <c:v>4069.1242021050498</c:v>
                </c:pt>
                <c:pt idx="7">
                  <c:v>3174.16360362565</c:v>
                </c:pt>
                <c:pt idx="8">
                  <c:v>2070.9548783236301</c:v>
                </c:pt>
                <c:pt idx="9">
                  <c:v>1323.94343398213</c:v>
                </c:pt>
                <c:pt idx="10">
                  <c:v>1208.1367224575899</c:v>
                </c:pt>
                <c:pt idx="11">
                  <c:v>1301.6214348379799</c:v>
                </c:pt>
                <c:pt idx="12">
                  <c:v>1591.44616706835</c:v>
                </c:pt>
                <c:pt idx="13">
                  <c:v>1949.9877528910499</c:v>
                </c:pt>
                <c:pt idx="14">
                  <c:v>2273.12382088703</c:v>
                </c:pt>
                <c:pt idx="15">
                  <c:v>2526.9541407797501</c:v>
                </c:pt>
                <c:pt idx="16">
                  <c:v>2590.5235676536399</c:v>
                </c:pt>
                <c:pt idx="17">
                  <c:v>2814.05825029261</c:v>
                </c:pt>
                <c:pt idx="18">
                  <c:v>3014.2355927363601</c:v>
                </c:pt>
                <c:pt idx="19">
                  <c:v>2976.2904423453901</c:v>
                </c:pt>
                <c:pt idx="20">
                  <c:v>3485.61529899067</c:v>
                </c:pt>
                <c:pt idx="21">
                  <c:v>4107.9972485456301</c:v>
                </c:pt>
                <c:pt idx="22">
                  <c:v>3804.6583984550598</c:v>
                </c:pt>
                <c:pt idx="23">
                  <c:v>3463.8234093856699</c:v>
                </c:pt>
              </c:numCache>
            </c:numRef>
          </c:val>
          <c:smooth val="0"/>
          <c:extLst>
            <c:ext xmlns:c16="http://schemas.microsoft.com/office/drawing/2014/chart" uri="{C3380CC4-5D6E-409C-BE32-E72D297353CC}">
              <c16:uniqueId val="{0000000D-5456-47AC-9BA2-364E5535ED17}"/>
            </c:ext>
          </c:extLst>
        </c:ser>
        <c:ser>
          <c:idx val="14"/>
          <c:order val="14"/>
          <c:tx>
            <c:strRef>
              <c:f>South!$O$2</c:f>
              <c:strCache>
                <c:ptCount val="1"/>
                <c:pt idx="0">
                  <c:v>Tennessee</c:v>
                </c:pt>
              </c:strCache>
            </c:strRef>
          </c:tx>
          <c:spPr>
            <a:ln w="28575" cap="rnd">
              <a:solidFill>
                <a:schemeClr val="accent3">
                  <a:lumMod val="80000"/>
                  <a:lumOff val="20000"/>
                </a:schemeClr>
              </a:solidFill>
              <a:round/>
            </a:ln>
            <a:effectLst/>
          </c:spPr>
          <c:marker>
            <c:symbol val="none"/>
          </c:marker>
          <c:cat>
            <c:numRef>
              <c:f>South!$A$3:$A$26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South!$O$3:$O$26</c:f>
              <c:numCache>
                <c:formatCode>0.0</c:formatCode>
                <c:ptCount val="24"/>
                <c:pt idx="0">
                  <c:v>2874.2635788310299</c:v>
                </c:pt>
                <c:pt idx="1">
                  <c:v>2752.67318061369</c:v>
                </c:pt>
                <c:pt idx="2">
                  <c:v>2876.9498337270602</c:v>
                </c:pt>
                <c:pt idx="3">
                  <c:v>3121.6592878009201</c:v>
                </c:pt>
                <c:pt idx="4">
                  <c:v>3674.73612983251</c:v>
                </c:pt>
                <c:pt idx="5">
                  <c:v>3782.46486492035</c:v>
                </c:pt>
                <c:pt idx="6">
                  <c:v>3713.58990965269</c:v>
                </c:pt>
                <c:pt idx="7">
                  <c:v>2952.9715716802598</c:v>
                </c:pt>
                <c:pt idx="8">
                  <c:v>1683.9315718543501</c:v>
                </c:pt>
                <c:pt idx="9">
                  <c:v>1189.10723534871</c:v>
                </c:pt>
                <c:pt idx="10">
                  <c:v>1310.9272714674401</c:v>
                </c:pt>
                <c:pt idx="11">
                  <c:v>1191.27741800889</c:v>
                </c:pt>
                <c:pt idx="12">
                  <c:v>1569.02541137922</c:v>
                </c:pt>
                <c:pt idx="13">
                  <c:v>1872.7003102650301</c:v>
                </c:pt>
                <c:pt idx="14">
                  <c:v>2140.4317033195398</c:v>
                </c:pt>
                <c:pt idx="15">
                  <c:v>2790.1811216954302</c:v>
                </c:pt>
                <c:pt idx="16">
                  <c:v>3073.6373612152202</c:v>
                </c:pt>
                <c:pt idx="17">
                  <c:v>3222.8877278537302</c:v>
                </c:pt>
                <c:pt idx="18">
                  <c:v>3246.0055631588898</c:v>
                </c:pt>
                <c:pt idx="19">
                  <c:v>3471.5531014920002</c:v>
                </c:pt>
                <c:pt idx="20">
                  <c:v>4077.5413946216599</c:v>
                </c:pt>
                <c:pt idx="21">
                  <c:v>4828.1209116894397</c:v>
                </c:pt>
                <c:pt idx="22">
                  <c:v>3510.1937191385</c:v>
                </c:pt>
                <c:pt idx="23">
                  <c:v>3852.0661752573401</c:v>
                </c:pt>
              </c:numCache>
            </c:numRef>
          </c:val>
          <c:smooth val="0"/>
          <c:extLst>
            <c:ext xmlns:c16="http://schemas.microsoft.com/office/drawing/2014/chart" uri="{C3380CC4-5D6E-409C-BE32-E72D297353CC}">
              <c16:uniqueId val="{0000000E-5456-47AC-9BA2-364E5535ED17}"/>
            </c:ext>
          </c:extLst>
        </c:ser>
        <c:ser>
          <c:idx val="15"/>
          <c:order val="15"/>
          <c:tx>
            <c:strRef>
              <c:f>South!$P$2</c:f>
              <c:strCache>
                <c:ptCount val="1"/>
                <c:pt idx="0">
                  <c:v>Texas</c:v>
                </c:pt>
              </c:strCache>
            </c:strRef>
          </c:tx>
          <c:spPr>
            <a:ln w="28575" cap="rnd">
              <a:solidFill>
                <a:schemeClr val="accent4">
                  <a:lumMod val="80000"/>
                  <a:lumOff val="20000"/>
                </a:schemeClr>
              </a:solidFill>
              <a:round/>
            </a:ln>
            <a:effectLst/>
          </c:spPr>
          <c:marker>
            <c:symbol val="none"/>
          </c:marker>
          <c:cat>
            <c:numRef>
              <c:f>South!$A$3:$A$26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South!$P$3:$P$26</c:f>
              <c:numCache>
                <c:formatCode>0.0</c:formatCode>
                <c:ptCount val="24"/>
                <c:pt idx="0">
                  <c:v>11064.8791761553</c:v>
                </c:pt>
                <c:pt idx="1">
                  <c:v>12064.443320955301</c:v>
                </c:pt>
                <c:pt idx="2">
                  <c:v>13279.4682833755</c:v>
                </c:pt>
                <c:pt idx="3">
                  <c:v>14397.9482281006</c:v>
                </c:pt>
                <c:pt idx="4">
                  <c:v>14823.0512401745</c:v>
                </c:pt>
                <c:pt idx="5">
                  <c:v>17202.225239527601</c:v>
                </c:pt>
                <c:pt idx="6">
                  <c:v>17625.667954457502</c:v>
                </c:pt>
                <c:pt idx="7">
                  <c:v>14319.213906676499</c:v>
                </c:pt>
                <c:pt idx="8">
                  <c:v>10403.279626764301</c:v>
                </c:pt>
                <c:pt idx="9">
                  <c:v>6842.8409982727999</c:v>
                </c:pt>
                <c:pt idx="10">
                  <c:v>6948.4093787116499</c:v>
                </c:pt>
                <c:pt idx="11">
                  <c:v>7783.2988748520202</c:v>
                </c:pt>
                <c:pt idx="12">
                  <c:v>10817.268907886601</c:v>
                </c:pt>
                <c:pt idx="13">
                  <c:v>12270.201633618401</c:v>
                </c:pt>
                <c:pt idx="14">
                  <c:v>13781.5878260802</c:v>
                </c:pt>
                <c:pt idx="15">
                  <c:v>14279.514209676699</c:v>
                </c:pt>
                <c:pt idx="16">
                  <c:v>13360.396986625001</c:v>
                </c:pt>
                <c:pt idx="17">
                  <c:v>14291.294737340901</c:v>
                </c:pt>
                <c:pt idx="18">
                  <c:v>15582.179747514299</c:v>
                </c:pt>
                <c:pt idx="19">
                  <c:v>16700.9309857021</c:v>
                </c:pt>
                <c:pt idx="20">
                  <c:v>18609.875053978401</c:v>
                </c:pt>
                <c:pt idx="21">
                  <c:v>21057.428837157298</c:v>
                </c:pt>
                <c:pt idx="22">
                  <c:v>21669.122595297998</c:v>
                </c:pt>
                <c:pt idx="23">
                  <c:v>18357.4866767731</c:v>
                </c:pt>
              </c:numCache>
            </c:numRef>
          </c:val>
          <c:smooth val="0"/>
          <c:extLst>
            <c:ext xmlns:c16="http://schemas.microsoft.com/office/drawing/2014/chart" uri="{C3380CC4-5D6E-409C-BE32-E72D297353CC}">
              <c16:uniqueId val="{0000000F-5456-47AC-9BA2-364E5535ED17}"/>
            </c:ext>
          </c:extLst>
        </c:ser>
        <c:ser>
          <c:idx val="16"/>
          <c:order val="16"/>
          <c:tx>
            <c:strRef>
              <c:f>South!$Q$2</c:f>
              <c:strCache>
                <c:ptCount val="1"/>
                <c:pt idx="0">
                  <c:v>Virginia</c:v>
                </c:pt>
              </c:strCache>
            </c:strRef>
          </c:tx>
          <c:spPr>
            <a:ln w="28575" cap="rnd">
              <a:solidFill>
                <a:schemeClr val="accent5">
                  <a:lumMod val="80000"/>
                  <a:lumOff val="20000"/>
                </a:schemeClr>
              </a:solidFill>
              <a:round/>
            </a:ln>
            <a:effectLst/>
          </c:spPr>
          <c:marker>
            <c:symbol val="none"/>
          </c:marker>
          <c:cat>
            <c:numRef>
              <c:f>South!$A$3:$A$26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South!$Q$3:$Q$26</c:f>
              <c:numCache>
                <c:formatCode>0.0</c:formatCode>
                <c:ptCount val="24"/>
                <c:pt idx="0">
                  <c:v>4018.1758179591302</c:v>
                </c:pt>
                <c:pt idx="1">
                  <c:v>4251.3497652836904</c:v>
                </c:pt>
                <c:pt idx="2">
                  <c:v>4903.4755931048603</c:v>
                </c:pt>
                <c:pt idx="3">
                  <c:v>4799.0015523198599</c:v>
                </c:pt>
                <c:pt idx="4">
                  <c:v>5161.82510777887</c:v>
                </c:pt>
                <c:pt idx="5">
                  <c:v>4943.2062193415704</c:v>
                </c:pt>
                <c:pt idx="6">
                  <c:v>3865.4458672289002</c:v>
                </c:pt>
                <c:pt idx="7">
                  <c:v>3011.5364167302901</c:v>
                </c:pt>
                <c:pt idx="8">
                  <c:v>2237.3559556721102</c:v>
                </c:pt>
                <c:pt idx="9">
                  <c:v>1722.3905250462999</c:v>
                </c:pt>
                <c:pt idx="10">
                  <c:v>1699.07624395622</c:v>
                </c:pt>
                <c:pt idx="11">
                  <c:v>1796.91734167191</c:v>
                </c:pt>
                <c:pt idx="12">
                  <c:v>2275.3971744765399</c:v>
                </c:pt>
                <c:pt idx="13">
                  <c:v>2412.8158318834799</c:v>
                </c:pt>
                <c:pt idx="14">
                  <c:v>2376.7897933997401</c:v>
                </c:pt>
                <c:pt idx="15">
                  <c:v>2593.2017083846299</c:v>
                </c:pt>
                <c:pt idx="16">
                  <c:v>2410.74587850749</c:v>
                </c:pt>
                <c:pt idx="17">
                  <c:v>2641.3256211569601</c:v>
                </c:pt>
                <c:pt idx="18">
                  <c:v>2607.9259041775699</c:v>
                </c:pt>
                <c:pt idx="19">
                  <c:v>2731.0382633065101</c:v>
                </c:pt>
                <c:pt idx="20">
                  <c:v>2824.0109874182699</c:v>
                </c:pt>
                <c:pt idx="21">
                  <c:v>3314.7680959911399</c:v>
                </c:pt>
                <c:pt idx="22">
                  <c:v>3231.0069987736301</c:v>
                </c:pt>
                <c:pt idx="23">
                  <c:v>3003.8066239508298</c:v>
                </c:pt>
              </c:numCache>
            </c:numRef>
          </c:val>
          <c:smooth val="0"/>
          <c:extLst>
            <c:ext xmlns:c16="http://schemas.microsoft.com/office/drawing/2014/chart" uri="{C3380CC4-5D6E-409C-BE32-E72D297353CC}">
              <c16:uniqueId val="{00000010-5456-47AC-9BA2-364E5535ED17}"/>
            </c:ext>
          </c:extLst>
        </c:ser>
        <c:ser>
          <c:idx val="17"/>
          <c:order val="17"/>
          <c:tx>
            <c:strRef>
              <c:f>South!$R$2</c:f>
              <c:strCache>
                <c:ptCount val="1"/>
                <c:pt idx="0">
                  <c:v>West Virginia</c:v>
                </c:pt>
              </c:strCache>
            </c:strRef>
          </c:tx>
          <c:spPr>
            <a:ln w="28575" cap="rnd">
              <a:solidFill>
                <a:schemeClr val="accent6">
                  <a:lumMod val="80000"/>
                  <a:lumOff val="20000"/>
                </a:schemeClr>
              </a:solidFill>
              <a:round/>
            </a:ln>
            <a:effectLst/>
          </c:spPr>
          <c:marker>
            <c:symbol val="none"/>
          </c:marker>
          <c:cat>
            <c:numRef>
              <c:f>South!$A$3:$A$26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South!$R$3:$R$26</c:f>
              <c:numCache>
                <c:formatCode>0.0</c:formatCode>
                <c:ptCount val="24"/>
                <c:pt idx="0">
                  <c:v>290.69406176863203</c:v>
                </c:pt>
                <c:pt idx="1">
                  <c:v>325.08183308140099</c:v>
                </c:pt>
                <c:pt idx="2">
                  <c:v>351.73989634733698</c:v>
                </c:pt>
                <c:pt idx="3">
                  <c:v>383.87605427099999</c:v>
                </c:pt>
                <c:pt idx="4">
                  <c:v>445.45093421193098</c:v>
                </c:pt>
                <c:pt idx="5">
                  <c:v>458.36857060573601</c:v>
                </c:pt>
                <c:pt idx="6">
                  <c:v>405.289662672063</c:v>
                </c:pt>
                <c:pt idx="7">
                  <c:v>370.67386957059102</c:v>
                </c:pt>
                <c:pt idx="8">
                  <c:v>245.70155787560199</c:v>
                </c:pt>
                <c:pt idx="9">
                  <c:v>156.220135948555</c:v>
                </c:pt>
                <c:pt idx="10">
                  <c:v>140.21433866208</c:v>
                </c:pt>
                <c:pt idx="11">
                  <c:v>151.13320291717301</c:v>
                </c:pt>
                <c:pt idx="12">
                  <c:v>157.259684922194</c:v>
                </c:pt>
                <c:pt idx="13">
                  <c:v>194.72786062584299</c:v>
                </c:pt>
                <c:pt idx="14">
                  <c:v>175.68805518590199</c:v>
                </c:pt>
                <c:pt idx="15">
                  <c:v>236.714336520643</c:v>
                </c:pt>
                <c:pt idx="16">
                  <c:v>217.58551596611099</c:v>
                </c:pt>
                <c:pt idx="17">
                  <c:v>230.06569112154401</c:v>
                </c:pt>
                <c:pt idx="18">
                  <c:v>260.547419850631</c:v>
                </c:pt>
                <c:pt idx="19">
                  <c:v>294.494764105841</c:v>
                </c:pt>
                <c:pt idx="20">
                  <c:v>317.051544175819</c:v>
                </c:pt>
                <c:pt idx="21">
                  <c:v>328.46748766794201</c:v>
                </c:pt>
                <c:pt idx="22">
                  <c:v>286.432387433396</c:v>
                </c:pt>
                <c:pt idx="23">
                  <c:v>278.79374298125401</c:v>
                </c:pt>
              </c:numCache>
            </c:numRef>
          </c:val>
          <c:smooth val="0"/>
          <c:extLst>
            <c:ext xmlns:c16="http://schemas.microsoft.com/office/drawing/2014/chart" uri="{C3380CC4-5D6E-409C-BE32-E72D297353CC}">
              <c16:uniqueId val="{00000011-5456-47AC-9BA2-364E5535ED17}"/>
            </c:ext>
          </c:extLst>
        </c:ser>
        <c:dLbls>
          <c:showLegendKey val="0"/>
          <c:showVal val="0"/>
          <c:showCatName val="0"/>
          <c:showSerName val="0"/>
          <c:showPercent val="0"/>
          <c:showBubbleSize val="0"/>
        </c:dLbls>
        <c:smooth val="0"/>
        <c:axId val="1522122255"/>
        <c:axId val="1522118511"/>
        <c:extLst>
          <c:ext xmlns:c15="http://schemas.microsoft.com/office/drawing/2012/chart" uri="{02D57815-91ED-43cb-92C2-25804820EDAC}">
            <c15:filteredLineSeries>
              <c15:ser>
                <c:idx val="0"/>
                <c:order val="0"/>
                <c:tx>
                  <c:strRef>
                    <c:extLst>
                      <c:ext uri="{02D57815-91ED-43cb-92C2-25804820EDAC}">
                        <c15:formulaRef>
                          <c15:sqref>South!$A$2</c15:sqref>
                        </c15:formulaRef>
                      </c:ext>
                    </c:extLst>
                    <c:strCache>
                      <c:ptCount val="1"/>
                      <c:pt idx="0">
                        <c:v>Year</c:v>
                      </c:pt>
                    </c:strCache>
                  </c:strRef>
                </c:tx>
                <c:spPr>
                  <a:ln w="28575" cap="rnd">
                    <a:solidFill>
                      <a:schemeClr val="accent1"/>
                    </a:solidFill>
                    <a:round/>
                  </a:ln>
                  <a:effectLst/>
                </c:spPr>
                <c:marker>
                  <c:symbol val="none"/>
                </c:marker>
                <c:cat>
                  <c:numRef>
                    <c:extLst>
                      <c:ext uri="{02D57815-91ED-43cb-92C2-25804820EDAC}">
                        <c15:formulaRef>
                          <c15:sqref>South!$A$3:$A$26</c15:sqref>
                        </c15:formulaRef>
                      </c:ext>
                    </c:extLst>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extLst>
                      <c:ext uri="{02D57815-91ED-43cb-92C2-25804820EDAC}">
                        <c15:formulaRef>
                          <c15:sqref>South!$A$3:$A$26</c15:sqref>
                        </c15:formulaRef>
                      </c:ext>
                    </c:extLst>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val>
                <c:smooth val="0"/>
                <c:extLst>
                  <c:ext xmlns:c16="http://schemas.microsoft.com/office/drawing/2014/chart" uri="{C3380CC4-5D6E-409C-BE32-E72D297353CC}">
                    <c16:uniqueId val="{00000000-5456-47AC-9BA2-364E5535ED17}"/>
                  </c:ext>
                </c:extLst>
              </c15:ser>
            </c15:filteredLineSeries>
          </c:ext>
        </c:extLst>
      </c:lineChart>
      <c:catAx>
        <c:axId val="152212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118511"/>
        <c:crosses val="autoZero"/>
        <c:auto val="1"/>
        <c:lblAlgn val="ctr"/>
        <c:lblOffset val="100"/>
        <c:noMultiLvlLbl val="0"/>
      </c:catAx>
      <c:valAx>
        <c:axId val="152211851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1222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NorthEast!$M$2</c:f>
              <c:strCache>
                <c:ptCount val="1"/>
                <c:pt idx="0">
                  <c:v>New York</c:v>
                </c:pt>
              </c:strCache>
            </c:strRef>
          </c:tx>
          <c:spPr>
            <a:solidFill>
              <a:schemeClr val="accent1"/>
            </a:solidFill>
            <a:ln>
              <a:noFill/>
            </a:ln>
            <a:effectLst/>
          </c:spPr>
          <c:invertIfNegative val="0"/>
          <c:cat>
            <c:numRef>
              <c:f>NorthEast!$L$3:$L$26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NorthEast!$M$3:$M$26</c:f>
              <c:numCache>
                <c:formatCode>General</c:formatCode>
                <c:ptCount val="24"/>
                <c:pt idx="0">
                  <c:v>3645.1562140057099</c:v>
                </c:pt>
                <c:pt idx="1">
                  <c:v>3750.8495270583198</c:v>
                </c:pt>
                <c:pt idx="2">
                  <c:v>4109.3325518987704</c:v>
                </c:pt>
                <c:pt idx="3">
                  <c:v>4127.1447655141101</c:v>
                </c:pt>
                <c:pt idx="4">
                  <c:v>4651.8606919547101</c:v>
                </c:pt>
                <c:pt idx="5">
                  <c:v>4938.6476356831299</c:v>
                </c:pt>
                <c:pt idx="6">
                  <c:v>4640.4468172995403</c:v>
                </c:pt>
                <c:pt idx="7">
                  <c:v>4648.4280074510598</c:v>
                </c:pt>
                <c:pt idx="8">
                  <c:v>3850.22849793458</c:v>
                </c:pt>
                <c:pt idx="9">
                  <c:v>1413.4617946232499</c:v>
                </c:pt>
                <c:pt idx="10">
                  <c:v>1705.60217064787</c:v>
                </c:pt>
                <c:pt idx="11">
                  <c:v>1736.04616927806</c:v>
                </c:pt>
                <c:pt idx="12">
                  <c:v>2074.3351546321801</c:v>
                </c:pt>
                <c:pt idx="13">
                  <c:v>2727.6925410601102</c:v>
                </c:pt>
                <c:pt idx="14">
                  <c:v>3027.7613758419102</c:v>
                </c:pt>
                <c:pt idx="15">
                  <c:v>5972.5157231831899</c:v>
                </c:pt>
                <c:pt idx="16">
                  <c:v>2735.9124268999699</c:v>
                </c:pt>
                <c:pt idx="17">
                  <c:v>3323.1383243675</c:v>
                </c:pt>
                <c:pt idx="18">
                  <c:v>3158.83263407614</c:v>
                </c:pt>
                <c:pt idx="19">
                  <c:v>3654.1492131905402</c:v>
                </c:pt>
                <c:pt idx="20">
                  <c:v>3199.5550908996502</c:v>
                </c:pt>
                <c:pt idx="21">
                  <c:v>3517.8463911888698</c:v>
                </c:pt>
                <c:pt idx="22">
                  <c:v>3502.5923282148301</c:v>
                </c:pt>
                <c:pt idx="23">
                  <c:v>2076.8418756820201</c:v>
                </c:pt>
              </c:numCache>
            </c:numRef>
          </c:val>
          <c:extLst>
            <c:ext xmlns:c16="http://schemas.microsoft.com/office/drawing/2014/chart" uri="{C3380CC4-5D6E-409C-BE32-E72D297353CC}">
              <c16:uniqueId val="{00000000-B521-4A26-AD5F-08937022B6A0}"/>
            </c:ext>
          </c:extLst>
        </c:ser>
        <c:dLbls>
          <c:showLegendKey val="0"/>
          <c:showVal val="0"/>
          <c:showCatName val="0"/>
          <c:showSerName val="0"/>
          <c:showPercent val="0"/>
          <c:showBubbleSize val="0"/>
        </c:dLbls>
        <c:gapWidth val="150"/>
        <c:overlap val="100"/>
        <c:axId val="861277824"/>
        <c:axId val="861281152"/>
      </c:barChart>
      <c:catAx>
        <c:axId val="86127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281152"/>
        <c:crosses val="autoZero"/>
        <c:auto val="1"/>
        <c:lblAlgn val="ctr"/>
        <c:lblOffset val="100"/>
        <c:noMultiLvlLbl val="0"/>
      </c:catAx>
      <c:valAx>
        <c:axId val="86128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27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Number of new licenses issued by the Government for construction projects in Northeast</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NorthEast!$B$2</c:f>
              <c:strCache>
                <c:ptCount val="1"/>
                <c:pt idx="0">
                  <c:v>Connecticut</c:v>
                </c:pt>
              </c:strCache>
            </c:strRef>
          </c:tx>
          <c:spPr>
            <a:ln w="28575" cap="rnd">
              <a:solidFill>
                <a:schemeClr val="accent2"/>
              </a:solidFill>
              <a:round/>
            </a:ln>
            <a:effectLst/>
          </c:spPr>
          <c:marker>
            <c:symbol val="none"/>
          </c:marker>
          <c:cat>
            <c:numRef>
              <c:f>NorthEast!$A$3:$A$26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NorthEast!$B$3:$B$26</c:f>
              <c:numCache>
                <c:formatCode>0.0</c:formatCode>
                <c:ptCount val="24"/>
                <c:pt idx="0">
                  <c:v>782.771105677783</c:v>
                </c:pt>
                <c:pt idx="1">
                  <c:v>789.63564262115801</c:v>
                </c:pt>
                <c:pt idx="2">
                  <c:v>808.621597080328</c:v>
                </c:pt>
                <c:pt idx="3">
                  <c:v>837.67123357967102</c:v>
                </c:pt>
                <c:pt idx="4">
                  <c:v>987.85450670036801</c:v>
                </c:pt>
                <c:pt idx="5">
                  <c:v>954.74897726043298</c:v>
                </c:pt>
                <c:pt idx="6">
                  <c:v>786.561291917679</c:v>
                </c:pt>
                <c:pt idx="7">
                  <c:v>625.43238409118601</c:v>
                </c:pt>
                <c:pt idx="8">
                  <c:v>453.18557641008903</c:v>
                </c:pt>
                <c:pt idx="9">
                  <c:v>273.56950670549901</c:v>
                </c:pt>
                <c:pt idx="10">
                  <c:v>271.72642778521902</c:v>
                </c:pt>
                <c:pt idx="11">
                  <c:v>251.798457621945</c:v>
                </c:pt>
                <c:pt idx="12">
                  <c:v>434.85804883982797</c:v>
                </c:pt>
                <c:pt idx="13">
                  <c:v>434.24160745865203</c:v>
                </c:pt>
                <c:pt idx="14">
                  <c:v>439.18564689228299</c:v>
                </c:pt>
                <c:pt idx="15">
                  <c:v>483.00870514291</c:v>
                </c:pt>
                <c:pt idx="16">
                  <c:v>392.36195872054401</c:v>
                </c:pt>
                <c:pt idx="17">
                  <c:v>368.60271775268302</c:v>
                </c:pt>
                <c:pt idx="18">
                  <c:v>395.80605852256798</c:v>
                </c:pt>
                <c:pt idx="19">
                  <c:v>487.20770791141302</c:v>
                </c:pt>
                <c:pt idx="20">
                  <c:v>500.99851171398001</c:v>
                </c:pt>
                <c:pt idx="21">
                  <c:v>391.79282726252399</c:v>
                </c:pt>
                <c:pt idx="22">
                  <c:v>443.07715084602199</c:v>
                </c:pt>
                <c:pt idx="23">
                  <c:v>443.87694037267801</c:v>
                </c:pt>
              </c:numCache>
            </c:numRef>
          </c:val>
          <c:smooth val="0"/>
          <c:extLst>
            <c:ext xmlns:c16="http://schemas.microsoft.com/office/drawing/2014/chart" uri="{C3380CC4-5D6E-409C-BE32-E72D297353CC}">
              <c16:uniqueId val="{00000001-BF9A-4D90-B489-7A2609F56DFC}"/>
            </c:ext>
          </c:extLst>
        </c:ser>
        <c:ser>
          <c:idx val="2"/>
          <c:order val="2"/>
          <c:tx>
            <c:strRef>
              <c:f>NorthEast!$C$2</c:f>
              <c:strCache>
                <c:ptCount val="1"/>
                <c:pt idx="0">
                  <c:v>Maine</c:v>
                </c:pt>
              </c:strCache>
            </c:strRef>
          </c:tx>
          <c:spPr>
            <a:ln w="28575" cap="rnd">
              <a:solidFill>
                <a:schemeClr val="accent3"/>
              </a:solidFill>
              <a:round/>
            </a:ln>
            <a:effectLst/>
          </c:spPr>
          <c:marker>
            <c:symbol val="none"/>
          </c:marker>
          <c:cat>
            <c:numRef>
              <c:f>NorthEast!$A$3:$A$26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NorthEast!$C$3:$C$26</c:f>
              <c:numCache>
                <c:formatCode>0.0</c:formatCode>
                <c:ptCount val="24"/>
                <c:pt idx="0">
                  <c:v>481.04768844816999</c:v>
                </c:pt>
                <c:pt idx="1">
                  <c:v>481.77826742629799</c:v>
                </c:pt>
                <c:pt idx="2">
                  <c:v>578.11783455008401</c:v>
                </c:pt>
                <c:pt idx="3">
                  <c:v>583.08334429146998</c:v>
                </c:pt>
                <c:pt idx="4">
                  <c:v>716.07513161102702</c:v>
                </c:pt>
                <c:pt idx="5">
                  <c:v>724.21681144898105</c:v>
                </c:pt>
                <c:pt idx="6">
                  <c:v>605.69729342762901</c:v>
                </c:pt>
                <c:pt idx="7">
                  <c:v>483.20148182279701</c:v>
                </c:pt>
                <c:pt idx="8">
                  <c:v>293.92920589337501</c:v>
                </c:pt>
                <c:pt idx="9">
                  <c:v>226.60445619448399</c:v>
                </c:pt>
                <c:pt idx="10">
                  <c:v>263.45802130261501</c:v>
                </c:pt>
                <c:pt idx="11">
                  <c:v>185.505170312058</c:v>
                </c:pt>
                <c:pt idx="12">
                  <c:v>222.625825157154</c:v>
                </c:pt>
                <c:pt idx="13">
                  <c:v>260.84475372571097</c:v>
                </c:pt>
                <c:pt idx="14">
                  <c:v>267.347922077818</c:v>
                </c:pt>
                <c:pt idx="15">
                  <c:v>295.20033157393999</c:v>
                </c:pt>
                <c:pt idx="16">
                  <c:v>350.06596209200302</c:v>
                </c:pt>
                <c:pt idx="17">
                  <c:v>386.96975718756698</c:v>
                </c:pt>
                <c:pt idx="18">
                  <c:v>359.58148901718101</c:v>
                </c:pt>
                <c:pt idx="19">
                  <c:v>409.77675612298299</c:v>
                </c:pt>
                <c:pt idx="20">
                  <c:v>460.43290399410699</c:v>
                </c:pt>
                <c:pt idx="21">
                  <c:v>582.246972542908</c:v>
                </c:pt>
                <c:pt idx="22">
                  <c:v>558.34496445211596</c:v>
                </c:pt>
                <c:pt idx="23">
                  <c:v>485.94895475045399</c:v>
                </c:pt>
              </c:numCache>
            </c:numRef>
          </c:val>
          <c:smooth val="0"/>
          <c:extLst>
            <c:ext xmlns:c16="http://schemas.microsoft.com/office/drawing/2014/chart" uri="{C3380CC4-5D6E-409C-BE32-E72D297353CC}">
              <c16:uniqueId val="{00000002-BF9A-4D90-B489-7A2609F56DFC}"/>
            </c:ext>
          </c:extLst>
        </c:ser>
        <c:ser>
          <c:idx val="3"/>
          <c:order val="3"/>
          <c:tx>
            <c:strRef>
              <c:f>NorthEast!$D$2</c:f>
              <c:strCache>
                <c:ptCount val="1"/>
                <c:pt idx="0">
                  <c:v>Massachusetts</c:v>
                </c:pt>
              </c:strCache>
            </c:strRef>
          </c:tx>
          <c:spPr>
            <a:ln w="28575" cap="rnd">
              <a:solidFill>
                <a:schemeClr val="accent4"/>
              </a:solidFill>
              <a:round/>
            </a:ln>
            <a:effectLst/>
          </c:spPr>
          <c:marker>
            <c:symbol val="none"/>
          </c:marker>
          <c:cat>
            <c:numRef>
              <c:f>NorthEast!$A$3:$A$26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NorthEast!$D$3:$D$26</c:f>
              <c:numCache>
                <c:formatCode>0.0</c:formatCode>
                <c:ptCount val="24"/>
                <c:pt idx="0">
                  <c:v>1444.5557053581999</c:v>
                </c:pt>
                <c:pt idx="1">
                  <c:v>1390.8249987670399</c:v>
                </c:pt>
                <c:pt idx="2">
                  <c:v>1425.45236339492</c:v>
                </c:pt>
                <c:pt idx="3">
                  <c:v>1534.2190215063399</c:v>
                </c:pt>
                <c:pt idx="4">
                  <c:v>1757.7806491158401</c:v>
                </c:pt>
                <c:pt idx="5">
                  <c:v>1928.43340350788</c:v>
                </c:pt>
                <c:pt idx="6">
                  <c:v>1716.38557286121</c:v>
                </c:pt>
                <c:pt idx="7">
                  <c:v>1250.8299736562001</c:v>
                </c:pt>
                <c:pt idx="8">
                  <c:v>775.73761467025099</c:v>
                </c:pt>
                <c:pt idx="9">
                  <c:v>609.30402547341703</c:v>
                </c:pt>
                <c:pt idx="10">
                  <c:v>721.33126520527105</c:v>
                </c:pt>
                <c:pt idx="11">
                  <c:v>600.75904394945303</c:v>
                </c:pt>
                <c:pt idx="12">
                  <c:v>868.21260048149804</c:v>
                </c:pt>
                <c:pt idx="13">
                  <c:v>1135.39208271748</c:v>
                </c:pt>
                <c:pt idx="14">
                  <c:v>1126.0093050968701</c:v>
                </c:pt>
                <c:pt idx="15">
                  <c:v>1440.49302746986</c:v>
                </c:pt>
                <c:pt idx="16">
                  <c:v>1147.5006175817</c:v>
                </c:pt>
                <c:pt idx="17">
                  <c:v>1444.7213416685299</c:v>
                </c:pt>
                <c:pt idx="18">
                  <c:v>1209.1804637153</c:v>
                </c:pt>
                <c:pt idx="19">
                  <c:v>1133.1419088580601</c:v>
                </c:pt>
                <c:pt idx="20">
                  <c:v>1328.28726286351</c:v>
                </c:pt>
                <c:pt idx="21">
                  <c:v>1525.1487621613401</c:v>
                </c:pt>
                <c:pt idx="22">
                  <c:v>1598.9800180657101</c:v>
                </c:pt>
                <c:pt idx="23">
                  <c:v>1163.47825927443</c:v>
                </c:pt>
              </c:numCache>
            </c:numRef>
          </c:val>
          <c:smooth val="0"/>
          <c:extLst>
            <c:ext xmlns:c16="http://schemas.microsoft.com/office/drawing/2014/chart" uri="{C3380CC4-5D6E-409C-BE32-E72D297353CC}">
              <c16:uniqueId val="{00000003-BF9A-4D90-B489-7A2609F56DFC}"/>
            </c:ext>
          </c:extLst>
        </c:ser>
        <c:ser>
          <c:idx val="4"/>
          <c:order val="4"/>
          <c:tx>
            <c:strRef>
              <c:f>NorthEast!$E$2</c:f>
              <c:strCache>
                <c:ptCount val="1"/>
                <c:pt idx="0">
                  <c:v>New Hampshire</c:v>
                </c:pt>
              </c:strCache>
            </c:strRef>
          </c:tx>
          <c:spPr>
            <a:ln w="28575" cap="rnd">
              <a:solidFill>
                <a:schemeClr val="accent5"/>
              </a:solidFill>
              <a:round/>
            </a:ln>
            <a:effectLst/>
          </c:spPr>
          <c:marker>
            <c:symbol val="none"/>
          </c:marker>
          <c:cat>
            <c:numRef>
              <c:f>NorthEast!$A$3:$A$26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NorthEast!$E$3:$E$26</c:f>
              <c:numCache>
                <c:formatCode>0.0</c:formatCode>
                <c:ptCount val="24"/>
                <c:pt idx="0">
                  <c:v>527.37836487246602</c:v>
                </c:pt>
                <c:pt idx="1">
                  <c:v>512.578850328312</c:v>
                </c:pt>
                <c:pt idx="2">
                  <c:v>667.66007968503095</c:v>
                </c:pt>
                <c:pt idx="3">
                  <c:v>641.47509561582604</c:v>
                </c:pt>
                <c:pt idx="4">
                  <c:v>720.94838606280803</c:v>
                </c:pt>
                <c:pt idx="5">
                  <c:v>636.25916684495905</c:v>
                </c:pt>
                <c:pt idx="6">
                  <c:v>490.02677641563798</c:v>
                </c:pt>
                <c:pt idx="7">
                  <c:v>363.03251348843901</c:v>
                </c:pt>
                <c:pt idx="8">
                  <c:v>269.023020985458</c:v>
                </c:pt>
                <c:pt idx="9">
                  <c:v>167.90247800284001</c:v>
                </c:pt>
                <c:pt idx="10">
                  <c:v>249.061531260007</c:v>
                </c:pt>
                <c:pt idx="11">
                  <c:v>200.81309147832201</c:v>
                </c:pt>
                <c:pt idx="12">
                  <c:v>206.45442934933999</c:v>
                </c:pt>
                <c:pt idx="13">
                  <c:v>224.71922575430301</c:v>
                </c:pt>
                <c:pt idx="14">
                  <c:v>266.971129215313</c:v>
                </c:pt>
                <c:pt idx="15">
                  <c:v>257.15417902944102</c:v>
                </c:pt>
                <c:pt idx="16">
                  <c:v>310.30679151793998</c:v>
                </c:pt>
                <c:pt idx="17">
                  <c:v>269.54084445210498</c:v>
                </c:pt>
                <c:pt idx="18">
                  <c:v>318.83653549265199</c:v>
                </c:pt>
                <c:pt idx="19">
                  <c:v>308.16861657076902</c:v>
                </c:pt>
                <c:pt idx="20">
                  <c:v>328.04250852994301</c:v>
                </c:pt>
                <c:pt idx="21">
                  <c:v>362.07390555526098</c:v>
                </c:pt>
                <c:pt idx="22">
                  <c:v>354.63336128170499</c:v>
                </c:pt>
                <c:pt idx="23">
                  <c:v>348.37217125592099</c:v>
                </c:pt>
              </c:numCache>
            </c:numRef>
          </c:val>
          <c:smooth val="0"/>
          <c:extLst>
            <c:ext xmlns:c16="http://schemas.microsoft.com/office/drawing/2014/chart" uri="{C3380CC4-5D6E-409C-BE32-E72D297353CC}">
              <c16:uniqueId val="{00000004-BF9A-4D90-B489-7A2609F56DFC}"/>
            </c:ext>
          </c:extLst>
        </c:ser>
        <c:ser>
          <c:idx val="5"/>
          <c:order val="5"/>
          <c:tx>
            <c:strRef>
              <c:f>NorthEast!$F$2</c:f>
              <c:strCache>
                <c:ptCount val="1"/>
                <c:pt idx="0">
                  <c:v>New York</c:v>
                </c:pt>
              </c:strCache>
            </c:strRef>
          </c:tx>
          <c:spPr>
            <a:ln w="28575" cap="rnd">
              <a:solidFill>
                <a:schemeClr val="accent6"/>
              </a:solidFill>
              <a:round/>
            </a:ln>
            <a:effectLst/>
          </c:spPr>
          <c:marker>
            <c:symbol val="none"/>
          </c:marker>
          <c:cat>
            <c:numRef>
              <c:f>NorthEast!$A$3:$A$26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NorthEast!$F$3:$F$26</c:f>
              <c:numCache>
                <c:formatCode>0.0</c:formatCode>
                <c:ptCount val="24"/>
                <c:pt idx="0">
                  <c:v>3645.1562140057099</c:v>
                </c:pt>
                <c:pt idx="1">
                  <c:v>3750.8495270583198</c:v>
                </c:pt>
                <c:pt idx="2">
                  <c:v>4109.3325518987704</c:v>
                </c:pt>
                <c:pt idx="3">
                  <c:v>4127.1447655141101</c:v>
                </c:pt>
                <c:pt idx="4">
                  <c:v>4651.8606919547101</c:v>
                </c:pt>
                <c:pt idx="5">
                  <c:v>4938.6476356831299</c:v>
                </c:pt>
                <c:pt idx="6">
                  <c:v>4640.4468172995403</c:v>
                </c:pt>
                <c:pt idx="7">
                  <c:v>4648.4280074510598</c:v>
                </c:pt>
                <c:pt idx="8">
                  <c:v>3850.22849793458</c:v>
                </c:pt>
                <c:pt idx="9">
                  <c:v>1413.4617946232499</c:v>
                </c:pt>
                <c:pt idx="10">
                  <c:v>1705.60217064787</c:v>
                </c:pt>
                <c:pt idx="11">
                  <c:v>1736.04616927806</c:v>
                </c:pt>
                <c:pt idx="12">
                  <c:v>2074.3351546321801</c:v>
                </c:pt>
                <c:pt idx="13">
                  <c:v>2727.6925410601102</c:v>
                </c:pt>
                <c:pt idx="14">
                  <c:v>3027.7613758419102</c:v>
                </c:pt>
                <c:pt idx="15">
                  <c:v>5972.5157231831899</c:v>
                </c:pt>
                <c:pt idx="16">
                  <c:v>2735.9124268999699</c:v>
                </c:pt>
                <c:pt idx="17">
                  <c:v>3323.1383243675</c:v>
                </c:pt>
                <c:pt idx="18">
                  <c:v>3158.83263407614</c:v>
                </c:pt>
                <c:pt idx="19">
                  <c:v>3654.1492131905402</c:v>
                </c:pt>
                <c:pt idx="20">
                  <c:v>3199.5550908996502</c:v>
                </c:pt>
                <c:pt idx="21">
                  <c:v>3517.8463911888698</c:v>
                </c:pt>
                <c:pt idx="22">
                  <c:v>3502.5923282148301</c:v>
                </c:pt>
                <c:pt idx="23">
                  <c:v>2076.8418756820201</c:v>
                </c:pt>
              </c:numCache>
            </c:numRef>
          </c:val>
          <c:smooth val="0"/>
          <c:extLst>
            <c:ext xmlns:c16="http://schemas.microsoft.com/office/drawing/2014/chart" uri="{C3380CC4-5D6E-409C-BE32-E72D297353CC}">
              <c16:uniqueId val="{00000005-BF9A-4D90-B489-7A2609F56DFC}"/>
            </c:ext>
          </c:extLst>
        </c:ser>
        <c:ser>
          <c:idx val="6"/>
          <c:order val="6"/>
          <c:tx>
            <c:strRef>
              <c:f>NorthEast!$G$2</c:f>
              <c:strCache>
                <c:ptCount val="1"/>
                <c:pt idx="0">
                  <c:v>Pennsylvania</c:v>
                </c:pt>
              </c:strCache>
            </c:strRef>
          </c:tx>
          <c:spPr>
            <a:ln w="28575" cap="rnd">
              <a:solidFill>
                <a:schemeClr val="accent1">
                  <a:lumMod val="60000"/>
                </a:schemeClr>
              </a:solidFill>
              <a:round/>
            </a:ln>
            <a:effectLst/>
          </c:spPr>
          <c:marker>
            <c:symbol val="none"/>
          </c:marker>
          <c:cat>
            <c:numRef>
              <c:f>NorthEast!$A$3:$A$26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NorthEast!$G$3:$G$26</c:f>
              <c:numCache>
                <c:formatCode>0.0</c:formatCode>
                <c:ptCount val="24"/>
                <c:pt idx="0">
                  <c:v>3276.0176841736902</c:v>
                </c:pt>
                <c:pt idx="1">
                  <c:v>3160.1473082969901</c:v>
                </c:pt>
                <c:pt idx="2">
                  <c:v>3460.95105044814</c:v>
                </c:pt>
                <c:pt idx="3">
                  <c:v>3556.6978789575101</c:v>
                </c:pt>
                <c:pt idx="4">
                  <c:v>3829.32912332666</c:v>
                </c:pt>
                <c:pt idx="5">
                  <c:v>3693.4265392934399</c:v>
                </c:pt>
                <c:pt idx="6">
                  <c:v>3364.5679758121501</c:v>
                </c:pt>
                <c:pt idx="7">
                  <c:v>2802.7924046246699</c:v>
                </c:pt>
                <c:pt idx="8">
                  <c:v>1874.0635744961401</c:v>
                </c:pt>
                <c:pt idx="9">
                  <c:v>1536.6651496023501</c:v>
                </c:pt>
                <c:pt idx="10">
                  <c:v>1841.1085636570399</c:v>
                </c:pt>
                <c:pt idx="11">
                  <c:v>1367.3789600580701</c:v>
                </c:pt>
                <c:pt idx="12">
                  <c:v>1654.5850512710299</c:v>
                </c:pt>
                <c:pt idx="13">
                  <c:v>1851.44954839458</c:v>
                </c:pt>
                <c:pt idx="14">
                  <c:v>1825.1859199328901</c:v>
                </c:pt>
                <c:pt idx="15">
                  <c:v>1833.29289199394</c:v>
                </c:pt>
                <c:pt idx="16">
                  <c:v>1779.00655842686</c:v>
                </c:pt>
                <c:pt idx="17">
                  <c:v>1895.5998575185799</c:v>
                </c:pt>
                <c:pt idx="18">
                  <c:v>1978.39920257985</c:v>
                </c:pt>
                <c:pt idx="19">
                  <c:v>1914.34911088587</c:v>
                </c:pt>
                <c:pt idx="20">
                  <c:v>2071.5527886302498</c:v>
                </c:pt>
                <c:pt idx="21">
                  <c:v>3753.9639476020302</c:v>
                </c:pt>
                <c:pt idx="22">
                  <c:v>2057.9945313644098</c:v>
                </c:pt>
                <c:pt idx="23">
                  <c:v>1958.4173189554001</c:v>
                </c:pt>
              </c:numCache>
            </c:numRef>
          </c:val>
          <c:smooth val="0"/>
          <c:extLst>
            <c:ext xmlns:c16="http://schemas.microsoft.com/office/drawing/2014/chart" uri="{C3380CC4-5D6E-409C-BE32-E72D297353CC}">
              <c16:uniqueId val="{00000006-BF9A-4D90-B489-7A2609F56DFC}"/>
            </c:ext>
          </c:extLst>
        </c:ser>
        <c:ser>
          <c:idx val="7"/>
          <c:order val="7"/>
          <c:tx>
            <c:strRef>
              <c:f>NorthEast!$H$2</c:f>
              <c:strCache>
                <c:ptCount val="1"/>
                <c:pt idx="0">
                  <c:v>Rhode Island</c:v>
                </c:pt>
              </c:strCache>
            </c:strRef>
          </c:tx>
          <c:spPr>
            <a:ln w="28575" cap="rnd">
              <a:solidFill>
                <a:schemeClr val="accent2">
                  <a:lumMod val="60000"/>
                </a:schemeClr>
              </a:solidFill>
              <a:round/>
            </a:ln>
            <a:effectLst/>
          </c:spPr>
          <c:marker>
            <c:symbol val="none"/>
          </c:marker>
          <c:cat>
            <c:numRef>
              <c:f>NorthEast!$A$3:$A$26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NorthEast!$H$3:$H$26</c:f>
              <c:numCache>
                <c:formatCode>0.0</c:formatCode>
                <c:ptCount val="24"/>
                <c:pt idx="0">
                  <c:v>221.207640053527</c:v>
                </c:pt>
                <c:pt idx="1">
                  <c:v>200.25029486428301</c:v>
                </c:pt>
                <c:pt idx="2">
                  <c:v>217.31981110512999</c:v>
                </c:pt>
                <c:pt idx="3">
                  <c:v>204.86447128527399</c:v>
                </c:pt>
                <c:pt idx="4">
                  <c:v>208.76212358360999</c:v>
                </c:pt>
                <c:pt idx="5">
                  <c:v>248.63130941545401</c:v>
                </c:pt>
                <c:pt idx="6">
                  <c:v>188.09850120901999</c:v>
                </c:pt>
                <c:pt idx="7">
                  <c:v>159.32234309853001</c:v>
                </c:pt>
                <c:pt idx="8">
                  <c:v>97.2313533548745</c:v>
                </c:pt>
                <c:pt idx="9">
                  <c:v>76.091416185127002</c:v>
                </c:pt>
                <c:pt idx="10">
                  <c:v>77.710025744615095</c:v>
                </c:pt>
                <c:pt idx="11">
                  <c:v>61.459683786361801</c:v>
                </c:pt>
                <c:pt idx="12">
                  <c:v>64.993040932051699</c:v>
                </c:pt>
                <c:pt idx="13">
                  <c:v>76.902025663328004</c:v>
                </c:pt>
                <c:pt idx="14">
                  <c:v>76.273124573231897</c:v>
                </c:pt>
                <c:pt idx="15">
                  <c:v>74.018086867187094</c:v>
                </c:pt>
                <c:pt idx="16">
                  <c:v>87.290302571998595</c:v>
                </c:pt>
                <c:pt idx="17">
                  <c:v>96.446575211116297</c:v>
                </c:pt>
                <c:pt idx="18">
                  <c:v>98.100018347254604</c:v>
                </c:pt>
                <c:pt idx="19">
                  <c:v>95.686232032730203</c:v>
                </c:pt>
                <c:pt idx="20">
                  <c:v>108.74052549018801</c:v>
                </c:pt>
                <c:pt idx="21">
                  <c:v>124.822197078811</c:v>
                </c:pt>
                <c:pt idx="22">
                  <c:v>100.99365555496399</c:v>
                </c:pt>
                <c:pt idx="23">
                  <c:v>88.022223403578906</c:v>
                </c:pt>
              </c:numCache>
            </c:numRef>
          </c:val>
          <c:smooth val="0"/>
          <c:extLst>
            <c:ext xmlns:c16="http://schemas.microsoft.com/office/drawing/2014/chart" uri="{C3380CC4-5D6E-409C-BE32-E72D297353CC}">
              <c16:uniqueId val="{00000007-BF9A-4D90-B489-7A2609F56DFC}"/>
            </c:ext>
          </c:extLst>
        </c:ser>
        <c:ser>
          <c:idx val="8"/>
          <c:order val="8"/>
          <c:tx>
            <c:strRef>
              <c:f>NorthEast!$I$2</c:f>
              <c:strCache>
                <c:ptCount val="1"/>
                <c:pt idx="0">
                  <c:v>Vermont</c:v>
                </c:pt>
              </c:strCache>
            </c:strRef>
          </c:tx>
          <c:spPr>
            <a:ln w="28575" cap="rnd">
              <a:solidFill>
                <a:schemeClr val="accent3">
                  <a:lumMod val="60000"/>
                </a:schemeClr>
              </a:solidFill>
              <a:round/>
            </a:ln>
            <a:effectLst/>
          </c:spPr>
          <c:marker>
            <c:symbol val="none"/>
          </c:marker>
          <c:cat>
            <c:numRef>
              <c:f>NorthEast!$A$3:$A$26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NorthEast!$I$3:$I$26</c:f>
              <c:numCache>
                <c:formatCode>0.0</c:formatCode>
                <c:ptCount val="24"/>
                <c:pt idx="0">
                  <c:v>189.172374468648</c:v>
                </c:pt>
                <c:pt idx="1">
                  <c:v>202.08189376127001</c:v>
                </c:pt>
                <c:pt idx="2">
                  <c:v>244.674423187119</c:v>
                </c:pt>
                <c:pt idx="3">
                  <c:v>235.23226903609401</c:v>
                </c:pt>
                <c:pt idx="4">
                  <c:v>285.60586194579099</c:v>
                </c:pt>
                <c:pt idx="5">
                  <c:v>241.24239227951</c:v>
                </c:pt>
                <c:pt idx="6">
                  <c:v>238.095526952385</c:v>
                </c:pt>
                <c:pt idx="7">
                  <c:v>163.678601686977</c:v>
                </c:pt>
                <c:pt idx="8">
                  <c:v>115.078092630005</c:v>
                </c:pt>
                <c:pt idx="9">
                  <c:v>94.223758899773898</c:v>
                </c:pt>
                <c:pt idx="10">
                  <c:v>150.01799490085</c:v>
                </c:pt>
                <c:pt idx="11">
                  <c:v>106.840759162038</c:v>
                </c:pt>
                <c:pt idx="12">
                  <c:v>107.309323485606</c:v>
                </c:pt>
                <c:pt idx="13">
                  <c:v>130.44042426919199</c:v>
                </c:pt>
                <c:pt idx="14">
                  <c:v>111.066696847937</c:v>
                </c:pt>
                <c:pt idx="15">
                  <c:v>163.51194319429399</c:v>
                </c:pt>
                <c:pt idx="16">
                  <c:v>149.13113959796499</c:v>
                </c:pt>
                <c:pt idx="17">
                  <c:v>139.264853589149</c:v>
                </c:pt>
                <c:pt idx="18">
                  <c:v>143.26215078142201</c:v>
                </c:pt>
                <c:pt idx="19">
                  <c:v>124.852736541171</c:v>
                </c:pt>
                <c:pt idx="20">
                  <c:v>153.84088039338201</c:v>
                </c:pt>
                <c:pt idx="21">
                  <c:v>179.58365741151999</c:v>
                </c:pt>
                <c:pt idx="22">
                  <c:v>165.638609278659</c:v>
                </c:pt>
                <c:pt idx="23">
                  <c:v>180.79938707546799</c:v>
                </c:pt>
              </c:numCache>
            </c:numRef>
          </c:val>
          <c:smooth val="0"/>
          <c:extLst>
            <c:ext xmlns:c16="http://schemas.microsoft.com/office/drawing/2014/chart" uri="{C3380CC4-5D6E-409C-BE32-E72D297353CC}">
              <c16:uniqueId val="{00000008-BF9A-4D90-B489-7A2609F56DFC}"/>
            </c:ext>
          </c:extLst>
        </c:ser>
        <c:dLbls>
          <c:showLegendKey val="0"/>
          <c:showVal val="0"/>
          <c:showCatName val="0"/>
          <c:showSerName val="0"/>
          <c:showPercent val="0"/>
          <c:showBubbleSize val="0"/>
        </c:dLbls>
        <c:smooth val="0"/>
        <c:axId val="1820559599"/>
        <c:axId val="1820581647"/>
        <c:extLst>
          <c:ext xmlns:c15="http://schemas.microsoft.com/office/drawing/2012/chart" uri="{02D57815-91ED-43cb-92C2-25804820EDAC}">
            <c15:filteredLineSeries>
              <c15:ser>
                <c:idx val="0"/>
                <c:order val="0"/>
                <c:tx>
                  <c:strRef>
                    <c:extLst>
                      <c:ext uri="{02D57815-91ED-43cb-92C2-25804820EDAC}">
                        <c15:formulaRef>
                          <c15:sqref>NorthEast!$A$2</c15:sqref>
                        </c15:formulaRef>
                      </c:ext>
                    </c:extLst>
                    <c:strCache>
                      <c:ptCount val="1"/>
                      <c:pt idx="0">
                        <c:v>Year</c:v>
                      </c:pt>
                    </c:strCache>
                  </c:strRef>
                </c:tx>
                <c:spPr>
                  <a:ln w="28575" cap="rnd">
                    <a:solidFill>
                      <a:schemeClr val="accent1"/>
                    </a:solidFill>
                    <a:round/>
                  </a:ln>
                  <a:effectLst/>
                </c:spPr>
                <c:marker>
                  <c:symbol val="none"/>
                </c:marker>
                <c:cat>
                  <c:numRef>
                    <c:extLst>
                      <c:ext uri="{02D57815-91ED-43cb-92C2-25804820EDAC}">
                        <c15:formulaRef>
                          <c15:sqref>NorthEast!$A$3:$A$26</c15:sqref>
                        </c15:formulaRef>
                      </c:ext>
                    </c:extLst>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extLst>
                      <c:ext uri="{02D57815-91ED-43cb-92C2-25804820EDAC}">
                        <c15:formulaRef>
                          <c15:sqref>NorthEast!$A$3:$A$26</c15:sqref>
                        </c15:formulaRef>
                      </c:ext>
                    </c:extLst>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val>
                <c:smooth val="0"/>
                <c:extLst>
                  <c:ext xmlns:c16="http://schemas.microsoft.com/office/drawing/2014/chart" uri="{C3380CC4-5D6E-409C-BE32-E72D297353CC}">
                    <c16:uniqueId val="{00000000-BF9A-4D90-B489-7A2609F56DFC}"/>
                  </c:ext>
                </c:extLst>
              </c15:ser>
            </c15:filteredLineSeries>
          </c:ext>
        </c:extLst>
      </c:lineChart>
      <c:catAx>
        <c:axId val="182055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581647"/>
        <c:crosses val="autoZero"/>
        <c:auto val="1"/>
        <c:lblAlgn val="ctr"/>
        <c:lblOffset val="100"/>
        <c:noMultiLvlLbl val="0"/>
      </c:catAx>
      <c:valAx>
        <c:axId val="182058164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559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MidWest!$Q$1</c:f>
              <c:strCache>
                <c:ptCount val="1"/>
                <c:pt idx="0">
                  <c:v>Minnesota</c:v>
                </c:pt>
              </c:strCache>
            </c:strRef>
          </c:tx>
          <c:spPr>
            <a:solidFill>
              <a:schemeClr val="accent1"/>
            </a:solidFill>
            <a:ln>
              <a:noFill/>
            </a:ln>
            <a:effectLst/>
          </c:spPr>
          <c:invertIfNegative val="0"/>
          <c:cat>
            <c:numRef>
              <c:f>MidWest!$P$2:$P$25</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MidWest!$Q$2:$Q$25</c:f>
              <c:numCache>
                <c:formatCode>General</c:formatCode>
                <c:ptCount val="24"/>
                <c:pt idx="0">
                  <c:v>2731.2790196026199</c:v>
                </c:pt>
                <c:pt idx="1">
                  <c:v>2748.66012149273</c:v>
                </c:pt>
                <c:pt idx="2">
                  <c:v>3112.1685610900799</c:v>
                </c:pt>
                <c:pt idx="3">
                  <c:v>3340.7318822792899</c:v>
                </c:pt>
                <c:pt idx="4">
                  <c:v>3356.9816052931001</c:v>
                </c:pt>
                <c:pt idx="5">
                  <c:v>2994.0874892337802</c:v>
                </c:pt>
                <c:pt idx="6">
                  <c:v>2353.4847383441702</c:v>
                </c:pt>
                <c:pt idx="7">
                  <c:v>1487.3993658884201</c:v>
                </c:pt>
                <c:pt idx="8">
                  <c:v>876.63597025303295</c:v>
                </c:pt>
                <c:pt idx="9">
                  <c:v>809.897208286004</c:v>
                </c:pt>
                <c:pt idx="10">
                  <c:v>791.76125436639597</c:v>
                </c:pt>
                <c:pt idx="11">
                  <c:v>679.42465645985897</c:v>
                </c:pt>
                <c:pt idx="12">
                  <c:v>1266.6836552004299</c:v>
                </c:pt>
                <c:pt idx="13">
                  <c:v>1377.8981506434</c:v>
                </c:pt>
                <c:pt idx="14">
                  <c:v>1368.17858697676</c:v>
                </c:pt>
                <c:pt idx="15">
                  <c:v>1672.51295473767</c:v>
                </c:pt>
                <c:pt idx="16">
                  <c:v>1953.41436412798</c:v>
                </c:pt>
                <c:pt idx="17">
                  <c:v>2075.59840684039</c:v>
                </c:pt>
                <c:pt idx="18">
                  <c:v>2171.9107769157799</c:v>
                </c:pt>
                <c:pt idx="19">
                  <c:v>2495.5201357184401</c:v>
                </c:pt>
                <c:pt idx="20">
                  <c:v>2472.14121596932</c:v>
                </c:pt>
                <c:pt idx="21">
                  <c:v>3140.7227964060999</c:v>
                </c:pt>
                <c:pt idx="22">
                  <c:v>2680.4806872643699</c:v>
                </c:pt>
                <c:pt idx="23">
                  <c:v>1974.4164670387599</c:v>
                </c:pt>
              </c:numCache>
            </c:numRef>
          </c:val>
          <c:extLst>
            <c:ext xmlns:c16="http://schemas.microsoft.com/office/drawing/2014/chart" uri="{C3380CC4-5D6E-409C-BE32-E72D297353CC}">
              <c16:uniqueId val="{00000000-6162-4327-ACBA-FB96999D3C81}"/>
            </c:ext>
          </c:extLst>
        </c:ser>
        <c:dLbls>
          <c:showLegendKey val="0"/>
          <c:showVal val="0"/>
          <c:showCatName val="0"/>
          <c:showSerName val="0"/>
          <c:showPercent val="0"/>
          <c:showBubbleSize val="0"/>
        </c:dLbls>
        <c:gapWidth val="150"/>
        <c:overlap val="100"/>
        <c:axId val="1089512624"/>
        <c:axId val="1089495568"/>
      </c:barChart>
      <c:catAx>
        <c:axId val="108951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495568"/>
        <c:crosses val="autoZero"/>
        <c:auto val="1"/>
        <c:lblAlgn val="ctr"/>
        <c:lblOffset val="100"/>
        <c:noMultiLvlLbl val="0"/>
      </c:catAx>
      <c:valAx>
        <c:axId val="108949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51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19049</xdr:rowOff>
    </xdr:from>
    <xdr:to>
      <xdr:col>28</xdr:col>
      <xdr:colOff>323850</xdr:colOff>
      <xdr:row>70</xdr:row>
      <xdr:rowOff>28575</xdr:rowOff>
    </xdr:to>
    <xdr:sp macro="" textlink="">
      <xdr:nvSpPr>
        <xdr:cNvPr id="15" name="Rectangle 14">
          <a:extLst>
            <a:ext uri="{FF2B5EF4-FFF2-40B4-BE49-F238E27FC236}">
              <a16:creationId xmlns:a16="http://schemas.microsoft.com/office/drawing/2014/main" id="{8D3EA7E7-29B9-4F14-9C13-19E506A25C1D}"/>
            </a:ext>
          </a:extLst>
        </xdr:cNvPr>
        <xdr:cNvSpPr/>
      </xdr:nvSpPr>
      <xdr:spPr>
        <a:xfrm>
          <a:off x="9525" y="19049"/>
          <a:ext cx="18745200" cy="13344526"/>
        </a:xfrm>
        <a:prstGeom prst="rect">
          <a:avLst/>
        </a:prstGeom>
        <a:solidFill>
          <a:schemeClr val="tx2">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561975</xdr:colOff>
      <xdr:row>2</xdr:row>
      <xdr:rowOff>190499</xdr:rowOff>
    </xdr:from>
    <xdr:to>
      <xdr:col>8</xdr:col>
      <xdr:colOff>561975</xdr:colOff>
      <xdr:row>26</xdr:row>
      <xdr:rowOff>76200</xdr:rowOff>
    </xdr:to>
    <xdr:graphicFrame macro="">
      <xdr:nvGraphicFramePr>
        <xdr:cNvPr id="7" name="Chart 6">
          <a:extLst>
            <a:ext uri="{FF2B5EF4-FFF2-40B4-BE49-F238E27FC236}">
              <a16:creationId xmlns:a16="http://schemas.microsoft.com/office/drawing/2014/main" id="{0B790089-A41F-44AB-9F46-6B44D9855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523875</xdr:colOff>
      <xdr:row>2</xdr:row>
      <xdr:rowOff>123827</xdr:rowOff>
    </xdr:from>
    <xdr:to>
      <xdr:col>14</xdr:col>
      <xdr:colOff>247650</xdr:colOff>
      <xdr:row>7</xdr:row>
      <xdr:rowOff>123825</xdr:rowOff>
    </xdr:to>
    <xdr:sp macro="" textlink="">
      <xdr:nvSpPr>
        <xdr:cNvPr id="9" name="Rectangle 8">
          <a:extLst>
            <a:ext uri="{FF2B5EF4-FFF2-40B4-BE49-F238E27FC236}">
              <a16:creationId xmlns:a16="http://schemas.microsoft.com/office/drawing/2014/main" id="{3B3064DC-14AB-47C7-A26A-481E9DA5F123}"/>
            </a:ext>
          </a:extLst>
        </xdr:cNvPr>
        <xdr:cNvSpPr/>
      </xdr:nvSpPr>
      <xdr:spPr>
        <a:xfrm>
          <a:off x="6762750" y="504827"/>
          <a:ext cx="3381375" cy="952498"/>
        </a:xfrm>
        <a:prstGeom prst="rect">
          <a:avLst/>
        </a:prstGeom>
        <a:effectLst>
          <a:softEdge rad="50800"/>
        </a:effectLst>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400" b="1">
              <a:latin typeface="Arial Black" panose="020B0A04020102020204" pitchFamily="34" charset="0"/>
            </a:rPr>
            <a:t>Maximum Number</a:t>
          </a:r>
          <a:r>
            <a:rPr lang="en-US" sz="1400" b="1" baseline="0">
              <a:latin typeface="Arial Black" panose="020B0A04020102020204" pitchFamily="34" charset="0"/>
            </a:rPr>
            <a:t> of Permits</a:t>
          </a:r>
          <a:endParaRPr lang="en-US" sz="1400" b="1">
            <a:latin typeface="Arial Black" panose="020B0A04020102020204" pitchFamily="34" charset="0"/>
          </a:endParaRPr>
        </a:p>
        <a:p>
          <a:pPr algn="ctr"/>
          <a:r>
            <a:rPr lang="en-US" sz="1600" b="1">
              <a:latin typeface="Arial Black" panose="020B0A04020102020204" pitchFamily="34" charset="0"/>
            </a:rPr>
            <a:t>CALIFORNIA</a:t>
          </a:r>
        </a:p>
        <a:p>
          <a:pPr algn="ctr"/>
          <a:r>
            <a:rPr lang="en-US" sz="1600" b="1" baseline="0">
              <a:latin typeface="Arial Black" panose="020B0A04020102020204" pitchFamily="34" charset="0"/>
            </a:rPr>
            <a:t>9118.7667 units </a:t>
          </a:r>
        </a:p>
      </xdr:txBody>
    </xdr:sp>
    <xdr:clientData/>
  </xdr:twoCellAnchor>
  <xdr:twoCellAnchor>
    <xdr:from>
      <xdr:col>14</xdr:col>
      <xdr:colOff>171451</xdr:colOff>
      <xdr:row>2</xdr:row>
      <xdr:rowOff>133352</xdr:rowOff>
    </xdr:from>
    <xdr:to>
      <xdr:col>19</xdr:col>
      <xdr:colOff>457201</xdr:colOff>
      <xdr:row>7</xdr:row>
      <xdr:rowOff>114300</xdr:rowOff>
    </xdr:to>
    <xdr:sp macro="" textlink="">
      <xdr:nvSpPr>
        <xdr:cNvPr id="11" name="Rectangle 10">
          <a:extLst>
            <a:ext uri="{FF2B5EF4-FFF2-40B4-BE49-F238E27FC236}">
              <a16:creationId xmlns:a16="http://schemas.microsoft.com/office/drawing/2014/main" id="{30DAD427-D40C-490D-9AE2-12B4283C4B28}"/>
            </a:ext>
          </a:extLst>
        </xdr:cNvPr>
        <xdr:cNvSpPr/>
      </xdr:nvSpPr>
      <xdr:spPr>
        <a:xfrm>
          <a:off x="10067926" y="514352"/>
          <a:ext cx="3333750" cy="933448"/>
        </a:xfrm>
        <a:prstGeom prst="rect">
          <a:avLst/>
        </a:prstGeom>
        <a:effectLst>
          <a:softEdge rad="50800"/>
        </a:effectLst>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400" b="1">
              <a:latin typeface="Arial Black" panose="020B0A04020102020204" pitchFamily="34" charset="0"/>
            </a:rPr>
            <a:t>Maximum</a:t>
          </a:r>
          <a:r>
            <a:rPr lang="en-US" sz="1400" b="1" baseline="0">
              <a:latin typeface="Arial Black" panose="020B0A04020102020204" pitchFamily="34" charset="0"/>
            </a:rPr>
            <a:t> </a:t>
          </a:r>
          <a:r>
            <a:rPr lang="en-US" sz="1400" b="1">
              <a:latin typeface="Arial Black" panose="020B0A04020102020204" pitchFamily="34" charset="0"/>
            </a:rPr>
            <a:t>House</a:t>
          </a:r>
          <a:r>
            <a:rPr lang="en-US" sz="1400" b="1" baseline="0">
              <a:latin typeface="Arial Black" panose="020B0A04020102020204" pitchFamily="34" charset="0"/>
            </a:rPr>
            <a:t> Price Index</a:t>
          </a:r>
        </a:p>
        <a:p>
          <a:pPr algn="ctr"/>
          <a:r>
            <a:rPr lang="en-US" sz="1600" b="1" baseline="0">
              <a:latin typeface="Arial Black" panose="020B0A04020102020204" pitchFamily="34" charset="0"/>
            </a:rPr>
            <a:t>New York</a:t>
          </a:r>
        </a:p>
        <a:p>
          <a:pPr algn="ctr"/>
          <a:r>
            <a:rPr lang="en-US" sz="1600" b="1" baseline="0">
              <a:latin typeface="Arial Black" panose="020B0A04020102020204" pitchFamily="34" charset="0"/>
            </a:rPr>
            <a:t>987.1 units</a:t>
          </a:r>
          <a:endParaRPr lang="en-US" sz="3200" b="1">
            <a:latin typeface="Arial Black" panose="020B0A04020102020204" pitchFamily="34" charset="0"/>
          </a:endParaRPr>
        </a:p>
      </xdr:txBody>
    </xdr:sp>
    <xdr:clientData/>
  </xdr:twoCellAnchor>
  <xdr:twoCellAnchor>
    <xdr:from>
      <xdr:col>8</xdr:col>
      <xdr:colOff>581025</xdr:colOff>
      <xdr:row>7</xdr:row>
      <xdr:rowOff>114299</xdr:rowOff>
    </xdr:from>
    <xdr:to>
      <xdr:col>17</xdr:col>
      <xdr:colOff>128588</xdr:colOff>
      <xdr:row>26</xdr:row>
      <xdr:rowOff>85724</xdr:rowOff>
    </xdr:to>
    <xdr:graphicFrame macro="">
      <xdr:nvGraphicFramePr>
        <xdr:cNvPr id="13" name="Chart 12">
          <a:extLst>
            <a:ext uri="{FF2B5EF4-FFF2-40B4-BE49-F238E27FC236}">
              <a16:creationId xmlns:a16="http://schemas.microsoft.com/office/drawing/2014/main" id="{76C3D289-6B46-4FF6-8832-2C4BDDA8A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276224</xdr:colOff>
      <xdr:row>48</xdr:row>
      <xdr:rowOff>47625</xdr:rowOff>
    </xdr:from>
    <xdr:to>
      <xdr:col>12</xdr:col>
      <xdr:colOff>533400</xdr:colOff>
      <xdr:row>51</xdr:row>
      <xdr:rowOff>104775</xdr:rowOff>
    </xdr:to>
    <xdr:sp macro="" textlink="">
      <xdr:nvSpPr>
        <xdr:cNvPr id="10" name="Rectangle 9">
          <a:extLst>
            <a:ext uri="{FF2B5EF4-FFF2-40B4-BE49-F238E27FC236}">
              <a16:creationId xmlns:a16="http://schemas.microsoft.com/office/drawing/2014/main" id="{6DA7D9CF-49BC-4C4C-97F4-EE3E2383381A}"/>
            </a:ext>
          </a:extLst>
        </xdr:cNvPr>
        <xdr:cNvSpPr/>
      </xdr:nvSpPr>
      <xdr:spPr>
        <a:xfrm>
          <a:off x="6515099" y="9191625"/>
          <a:ext cx="2695576" cy="628650"/>
        </a:xfrm>
        <a:prstGeom prst="rect">
          <a:avLst/>
        </a:prstGeom>
        <a:effectLst>
          <a:softEdge rad="63500"/>
        </a:effectLst>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US" sz="1100"/>
            <a:t>R-Squared</a:t>
          </a:r>
          <a:r>
            <a:rPr lang="en-US" sz="1100" baseline="0"/>
            <a:t> : 0.349506999139618</a:t>
          </a:r>
        </a:p>
        <a:p>
          <a:pPr algn="l"/>
          <a:r>
            <a:rPr lang="en-US" sz="1100" baseline="0"/>
            <a:t>This means GDP and new Housing Construction is not very proportional proportional</a:t>
          </a:r>
          <a:endParaRPr lang="en-US" sz="1100"/>
        </a:p>
      </xdr:txBody>
    </xdr:sp>
    <xdr:clientData/>
  </xdr:twoCellAnchor>
  <xdr:twoCellAnchor>
    <xdr:from>
      <xdr:col>0</xdr:col>
      <xdr:colOff>495300</xdr:colOff>
      <xdr:row>0</xdr:row>
      <xdr:rowOff>76200</xdr:rowOff>
    </xdr:from>
    <xdr:to>
      <xdr:col>11</xdr:col>
      <xdr:colOff>38100</xdr:colOff>
      <xdr:row>2</xdr:row>
      <xdr:rowOff>180975</xdr:rowOff>
    </xdr:to>
    <xdr:sp macro="" textlink="">
      <xdr:nvSpPr>
        <xdr:cNvPr id="16" name="Rectangle 15">
          <a:extLst>
            <a:ext uri="{FF2B5EF4-FFF2-40B4-BE49-F238E27FC236}">
              <a16:creationId xmlns:a16="http://schemas.microsoft.com/office/drawing/2014/main" id="{83FFAB97-F8E9-41AA-A320-645688C1A00C}"/>
            </a:ext>
          </a:extLst>
        </xdr:cNvPr>
        <xdr:cNvSpPr/>
      </xdr:nvSpPr>
      <xdr:spPr>
        <a:xfrm>
          <a:off x="495300" y="76200"/>
          <a:ext cx="7610475" cy="485775"/>
        </a:xfrm>
        <a:prstGeom prst="rect">
          <a:avLst/>
        </a:prstGeom>
        <a:effectLst>
          <a:softEdge rad="76200"/>
        </a:effectLst>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800">
              <a:latin typeface="Arial Black" panose="020B0A04020102020204" pitchFamily="34" charset="0"/>
            </a:rPr>
            <a:t>DASHBOARD</a:t>
          </a:r>
        </a:p>
      </xdr:txBody>
    </xdr:sp>
    <xdr:clientData/>
  </xdr:twoCellAnchor>
  <xdr:twoCellAnchor>
    <xdr:from>
      <xdr:col>8</xdr:col>
      <xdr:colOff>476250</xdr:colOff>
      <xdr:row>27</xdr:row>
      <xdr:rowOff>161925</xdr:rowOff>
    </xdr:from>
    <xdr:to>
      <xdr:col>18</xdr:col>
      <xdr:colOff>561975</xdr:colOff>
      <xdr:row>45</xdr:row>
      <xdr:rowOff>47625</xdr:rowOff>
    </xdr:to>
    <xdr:sp macro="" textlink="">
      <xdr:nvSpPr>
        <xdr:cNvPr id="17" name="Rectangle 16">
          <a:extLst>
            <a:ext uri="{FF2B5EF4-FFF2-40B4-BE49-F238E27FC236}">
              <a16:creationId xmlns:a16="http://schemas.microsoft.com/office/drawing/2014/main" id="{BE0B87F3-10A0-4494-8839-F7E1EBB202B0}"/>
            </a:ext>
          </a:extLst>
        </xdr:cNvPr>
        <xdr:cNvSpPr/>
      </xdr:nvSpPr>
      <xdr:spPr>
        <a:xfrm>
          <a:off x="6715125" y="5305425"/>
          <a:ext cx="6181725" cy="3314700"/>
        </a:xfrm>
        <a:prstGeom prst="rect">
          <a:avLst/>
        </a:prstGeom>
        <a:effectLst>
          <a:softEdge rad="127000"/>
        </a:effectLst>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US" sz="1400"/>
            <a:t>After analysis</a:t>
          </a:r>
          <a:r>
            <a:rPr lang="en-US" sz="1400" baseline="0"/>
            <a:t> of data of the year 2000-2023, it can be said housing investment is still profitable and wise.</a:t>
          </a:r>
        </a:p>
        <a:p>
          <a:pPr algn="l"/>
          <a:r>
            <a:rPr lang="en-US" sz="1400" baseline="0"/>
            <a:t>Regions like the West and NorthEast have the highest Housing Price Index which increases the price of the houses. Then again, states like New York and California shows promises of growth by constantly implementy new licenses for housing constructions. This shows that in the coming years new and upcoming houses will continue to grow. Analysing the graph of the completed vs authorised housing unit, it can be deduced that the gap between them have significantly grown smaller with the lowest being on 2023. The number of incomplete homes which have previously received licenses for was 66.0. This means resources are not being wasteful and more houses are going into completion. The forecast shows a decrease in the number of permits from 2024-2034. Therefore there will be less available houses. In order to maximise chance, now would be the perfect time for an investor to invest in houses</a:t>
          </a:r>
          <a:endParaRPr lang="en-US" sz="1400"/>
        </a:p>
      </xdr:txBody>
    </xdr:sp>
    <xdr:clientData/>
  </xdr:twoCellAnchor>
  <xdr:twoCellAnchor>
    <xdr:from>
      <xdr:col>17</xdr:col>
      <xdr:colOff>161925</xdr:colOff>
      <xdr:row>7</xdr:row>
      <xdr:rowOff>114300</xdr:rowOff>
    </xdr:from>
    <xdr:to>
      <xdr:col>19</xdr:col>
      <xdr:colOff>361950</xdr:colOff>
      <xdr:row>14</xdr:row>
      <xdr:rowOff>19050</xdr:rowOff>
    </xdr:to>
    <xdr:sp macro="" textlink="">
      <xdr:nvSpPr>
        <xdr:cNvPr id="18" name="Rectangle 17">
          <a:extLst>
            <a:ext uri="{FF2B5EF4-FFF2-40B4-BE49-F238E27FC236}">
              <a16:creationId xmlns:a16="http://schemas.microsoft.com/office/drawing/2014/main" id="{81E1F206-68B1-41CA-9FA8-7668C05ACEEA}"/>
            </a:ext>
          </a:extLst>
        </xdr:cNvPr>
        <xdr:cNvSpPr/>
      </xdr:nvSpPr>
      <xdr:spPr>
        <a:xfrm>
          <a:off x="11887200" y="1447800"/>
          <a:ext cx="1419225" cy="1238250"/>
        </a:xfrm>
        <a:prstGeom prst="rect">
          <a:avLst/>
        </a:prstGeom>
        <a:effectLst>
          <a:softEdge rad="63500"/>
        </a:effectLst>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US" sz="1400" b="1"/>
            <a:t>Number of Incomplete</a:t>
          </a:r>
          <a:r>
            <a:rPr lang="en-US" sz="1400" b="1" baseline="0"/>
            <a:t> Authorised Housing Unit : 66.0</a:t>
          </a:r>
          <a:endParaRPr lang="en-US" sz="1400" b="1"/>
        </a:p>
      </xdr:txBody>
    </xdr:sp>
    <xdr:clientData/>
  </xdr:twoCellAnchor>
  <xdr:twoCellAnchor>
    <xdr:from>
      <xdr:col>17</xdr:col>
      <xdr:colOff>142875</xdr:colOff>
      <xdr:row>14</xdr:row>
      <xdr:rowOff>47626</xdr:rowOff>
    </xdr:from>
    <xdr:to>
      <xdr:col>21</xdr:col>
      <xdr:colOff>161925</xdr:colOff>
      <xdr:row>21</xdr:row>
      <xdr:rowOff>47625</xdr:rowOff>
    </xdr:to>
    <xdr:sp macro="" textlink="">
      <xdr:nvSpPr>
        <xdr:cNvPr id="19" name="Rectangle 18">
          <a:extLst>
            <a:ext uri="{FF2B5EF4-FFF2-40B4-BE49-F238E27FC236}">
              <a16:creationId xmlns:a16="http://schemas.microsoft.com/office/drawing/2014/main" id="{BD4E1125-61AE-49C4-9712-CB698BA89F1F}"/>
            </a:ext>
          </a:extLst>
        </xdr:cNvPr>
        <xdr:cNvSpPr/>
      </xdr:nvSpPr>
      <xdr:spPr>
        <a:xfrm>
          <a:off x="11868150" y="2714626"/>
          <a:ext cx="2457450" cy="1333499"/>
        </a:xfrm>
        <a:prstGeom prst="rect">
          <a:avLst/>
        </a:prstGeom>
        <a:effectLst>
          <a:softEdge rad="127000"/>
        </a:effectLst>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US" sz="1400" b="0" i="0" u="none" strike="noStrike">
              <a:solidFill>
                <a:schemeClr val="lt1"/>
              </a:solidFill>
              <a:effectLst/>
              <a:latin typeface="+mn-lt"/>
              <a:ea typeface="+mn-ea"/>
              <a:cs typeface="+mn-cs"/>
            </a:rPr>
            <a:t>Region</a:t>
          </a:r>
          <a:r>
            <a:rPr lang="en-US" sz="1400" b="0"/>
            <a:t> </a:t>
          </a:r>
          <a:r>
            <a:rPr lang="en-US" sz="1400" b="0" i="0" u="none" strike="noStrike">
              <a:solidFill>
                <a:schemeClr val="lt1"/>
              </a:solidFill>
              <a:effectLst/>
              <a:latin typeface="+mn-lt"/>
              <a:ea typeface="+mn-ea"/>
              <a:cs typeface="+mn-cs"/>
            </a:rPr>
            <a:t>Permits per Population</a:t>
          </a:r>
          <a:r>
            <a:rPr lang="en-US" sz="1400" b="0"/>
            <a:t> </a:t>
          </a:r>
        </a:p>
        <a:p>
          <a:pPr algn="l"/>
          <a:r>
            <a:rPr lang="en-US" sz="1400" b="0" i="0" u="none" strike="noStrike">
              <a:solidFill>
                <a:schemeClr val="lt1"/>
              </a:solidFill>
              <a:effectLst/>
              <a:latin typeface="+mn-lt"/>
              <a:ea typeface="+mn-ea"/>
              <a:cs typeface="+mn-cs"/>
            </a:rPr>
            <a:t>NorthEast</a:t>
          </a:r>
          <a:r>
            <a:rPr lang="en-US" sz="1400" b="0"/>
            <a:t> </a:t>
          </a:r>
          <a:r>
            <a:rPr lang="en-US" sz="1400" b="0" i="0" u="none" strike="noStrike">
              <a:solidFill>
                <a:schemeClr val="lt1"/>
              </a:solidFill>
              <a:effectLst/>
              <a:latin typeface="+mn-lt"/>
              <a:ea typeface="+mn-ea"/>
              <a:cs typeface="+mn-cs"/>
            </a:rPr>
            <a:t>0.37%</a:t>
          </a:r>
          <a:r>
            <a:rPr lang="en-US" sz="1400" b="0"/>
            <a:t>                    </a:t>
          </a:r>
          <a:r>
            <a:rPr lang="en-US" sz="1400" b="0" i="0" u="none" strike="noStrike">
              <a:solidFill>
                <a:schemeClr val="lt1"/>
              </a:solidFill>
              <a:effectLst/>
              <a:latin typeface="+mn-lt"/>
              <a:ea typeface="+mn-ea"/>
              <a:cs typeface="+mn-cs"/>
            </a:rPr>
            <a:t>MidWest</a:t>
          </a:r>
          <a:r>
            <a:rPr lang="en-US" sz="1400" b="0"/>
            <a:t> </a:t>
          </a:r>
          <a:r>
            <a:rPr lang="en-US" sz="1400" b="0" i="0" u="none" strike="noStrike">
              <a:solidFill>
                <a:schemeClr val="lt1"/>
              </a:solidFill>
              <a:effectLst/>
              <a:latin typeface="+mn-lt"/>
              <a:ea typeface="+mn-ea"/>
              <a:cs typeface="+mn-cs"/>
            </a:rPr>
            <a:t>0.63%                           </a:t>
          </a:r>
          <a:r>
            <a:rPr lang="en-US" sz="1400" b="0"/>
            <a:t> </a:t>
          </a:r>
          <a:r>
            <a:rPr lang="en-US" sz="1400" b="0" i="0" u="none" strike="noStrike">
              <a:solidFill>
                <a:schemeClr val="lt1"/>
              </a:solidFill>
              <a:effectLst/>
              <a:latin typeface="+mn-lt"/>
              <a:ea typeface="+mn-ea"/>
              <a:cs typeface="+mn-cs"/>
            </a:rPr>
            <a:t>South</a:t>
          </a:r>
          <a:r>
            <a:rPr lang="en-US" sz="1400" b="0"/>
            <a:t> </a:t>
          </a:r>
          <a:r>
            <a:rPr lang="en-US" sz="1400" b="0" i="0" u="none" strike="noStrike">
              <a:solidFill>
                <a:schemeClr val="lt1"/>
              </a:solidFill>
              <a:effectLst/>
              <a:latin typeface="+mn-lt"/>
              <a:ea typeface="+mn-ea"/>
              <a:cs typeface="+mn-cs"/>
            </a:rPr>
            <a:t>1.01%</a:t>
          </a:r>
          <a:r>
            <a:rPr lang="en-US" sz="1400" b="0"/>
            <a:t>                                              </a:t>
          </a:r>
          <a:r>
            <a:rPr lang="en-US" sz="1400" b="0" i="0" u="none" strike="noStrike">
              <a:solidFill>
                <a:schemeClr val="lt1"/>
              </a:solidFill>
              <a:effectLst/>
              <a:latin typeface="+mn-lt"/>
              <a:ea typeface="+mn-ea"/>
              <a:cs typeface="+mn-cs"/>
            </a:rPr>
            <a:t>West</a:t>
          </a:r>
          <a:r>
            <a:rPr lang="en-US" sz="1400" b="0"/>
            <a:t> </a:t>
          </a:r>
          <a:r>
            <a:rPr lang="en-US" sz="1400" b="0" i="0" u="none" strike="noStrike">
              <a:solidFill>
                <a:schemeClr val="lt1"/>
              </a:solidFill>
              <a:effectLst/>
              <a:latin typeface="+mn-lt"/>
              <a:ea typeface="+mn-ea"/>
              <a:cs typeface="+mn-cs"/>
            </a:rPr>
            <a:t>0.83%</a:t>
          </a:r>
          <a:r>
            <a:rPr lang="en-US" sz="1400" b="0"/>
            <a:t> </a:t>
          </a:r>
        </a:p>
      </xdr:txBody>
    </xdr:sp>
    <xdr:clientData/>
  </xdr:twoCellAnchor>
  <xdr:twoCellAnchor>
    <xdr:from>
      <xdr:col>0</xdr:col>
      <xdr:colOff>581025</xdr:colOff>
      <xdr:row>46</xdr:row>
      <xdr:rowOff>190499</xdr:rowOff>
    </xdr:from>
    <xdr:to>
      <xdr:col>8</xdr:col>
      <xdr:colOff>311150</xdr:colOff>
      <xdr:row>65</xdr:row>
      <xdr:rowOff>63499</xdr:rowOff>
    </xdr:to>
    <xdr:graphicFrame macro="">
      <xdr:nvGraphicFramePr>
        <xdr:cNvPr id="24" name="2charty2(PERMIT(03(GDP(lin(lin">
          <a:extLst>
            <a:ext uri="{FF2B5EF4-FFF2-40B4-BE49-F238E27FC236}">
              <a16:creationId xmlns:a16="http://schemas.microsoft.com/office/drawing/2014/main" id="{0D13877E-8CAF-4FEC-92F3-0DC52F374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542925</xdr:colOff>
      <xdr:row>27</xdr:row>
      <xdr:rowOff>66674</xdr:rowOff>
    </xdr:from>
    <xdr:to>
      <xdr:col>8</xdr:col>
      <xdr:colOff>352425</xdr:colOff>
      <xdr:row>46</xdr:row>
      <xdr:rowOff>14287</xdr:rowOff>
    </xdr:to>
    <xdr:graphicFrame macro="">
      <xdr:nvGraphicFramePr>
        <xdr:cNvPr id="25" name="Chart 24">
          <a:extLst>
            <a:ext uri="{FF2B5EF4-FFF2-40B4-BE49-F238E27FC236}">
              <a16:creationId xmlns:a16="http://schemas.microsoft.com/office/drawing/2014/main" id="{9E0914FC-319A-4431-9402-9B7B9F418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261936</xdr:colOff>
      <xdr:row>36</xdr:row>
      <xdr:rowOff>147637</xdr:rowOff>
    </xdr:from>
    <xdr:to>
      <xdr:col>8</xdr:col>
      <xdr:colOff>190500</xdr:colOff>
      <xdr:row>60</xdr:row>
      <xdr:rowOff>142875</xdr:rowOff>
    </xdr:to>
    <xdr:graphicFrame macro="">
      <xdr:nvGraphicFramePr>
        <xdr:cNvPr id="3" name="Chart 2">
          <a:extLst>
            <a:ext uri="{FF2B5EF4-FFF2-40B4-BE49-F238E27FC236}">
              <a16:creationId xmlns:a16="http://schemas.microsoft.com/office/drawing/2014/main" id="{1FA92CEF-1D8E-4634-84DA-B5E71B1B1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200025</xdr:colOff>
      <xdr:row>28</xdr:row>
      <xdr:rowOff>152400</xdr:rowOff>
    </xdr:from>
    <xdr:to>
      <xdr:col>8</xdr:col>
      <xdr:colOff>1028700</xdr:colOff>
      <xdr:row>34</xdr:row>
      <xdr:rowOff>123825</xdr:rowOff>
    </xdr:to>
    <xdr:sp macro="" textlink="">
      <xdr:nvSpPr>
        <xdr:cNvPr id="4" name="TextBox 3">
          <a:extLst>
            <a:ext uri="{FF2B5EF4-FFF2-40B4-BE49-F238E27FC236}">
              <a16:creationId xmlns:a16="http://schemas.microsoft.com/office/drawing/2014/main" id="{1AF6F0E4-92A4-444F-BE29-6C117AD75D8A}"/>
            </a:ext>
          </a:extLst>
        </xdr:cNvPr>
        <xdr:cNvSpPr txBox="1"/>
      </xdr:nvSpPr>
      <xdr:spPr>
        <a:xfrm>
          <a:off x="5076825" y="5486400"/>
          <a:ext cx="5705475" cy="135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every following region,</a:t>
          </a:r>
          <a:r>
            <a:rPr lang="en-US" sz="1100" baseline="0"/>
            <a:t> I have determined the total Housing units by using the SUM function. Additionaly, I have caluclated the Average number of Housing Units in all of South Region. The Population data was taken from Census Report. </a:t>
          </a:r>
        </a:p>
        <a:p>
          <a:endParaRPr lang="en-US" sz="1100" baseline="0"/>
        </a:p>
        <a:p>
          <a:r>
            <a:rPr lang="en-US" sz="1100" baseline="0"/>
            <a:t>In addition, the bar chart shows the graph of a single state which can be changed by using the drop down menu highlighted in yellow. The line chart shows an overall comparison between all the states in the region</a:t>
          </a:r>
          <a:endParaRPr lang="en-US" sz="1100"/>
        </a:p>
      </xdr:txBody>
    </xdr:sp>
    <xdr:clientData/>
  </xdr:twoCellAnchor>
  <xdr:twoCellAnchor>
    <xdr:from>
      <xdr:col>8</xdr:col>
      <xdr:colOff>695325</xdr:colOff>
      <xdr:row>37</xdr:row>
      <xdr:rowOff>123825</xdr:rowOff>
    </xdr:from>
    <xdr:to>
      <xdr:col>16</xdr:col>
      <xdr:colOff>790575</xdr:colOff>
      <xdr:row>61</xdr:row>
      <xdr:rowOff>19051</xdr:rowOff>
    </xdr:to>
    <xdr:graphicFrame macro="">
      <xdr:nvGraphicFramePr>
        <xdr:cNvPr id="6" name="Chart 5">
          <a:extLst>
            <a:ext uri="{FF2B5EF4-FFF2-40B4-BE49-F238E27FC236}">
              <a16:creationId xmlns:a16="http://schemas.microsoft.com/office/drawing/2014/main" id="{EAA54CDB-163F-4818-9B97-5749216623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328612</xdr:colOff>
      <xdr:row>36</xdr:row>
      <xdr:rowOff>90486</xdr:rowOff>
    </xdr:from>
    <xdr:to>
      <xdr:col>6</xdr:col>
      <xdr:colOff>1104900</xdr:colOff>
      <xdr:row>56</xdr:row>
      <xdr:rowOff>57149</xdr:rowOff>
    </xdr:to>
    <xdr:graphicFrame macro="">
      <xdr:nvGraphicFramePr>
        <xdr:cNvPr id="12" name="Chart 11">
          <a:extLst>
            <a:ext uri="{FF2B5EF4-FFF2-40B4-BE49-F238E27FC236}">
              <a16:creationId xmlns:a16="http://schemas.microsoft.com/office/drawing/2014/main" id="{45ECBF28-3660-48DD-8D00-2FB83A1A30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295276</xdr:colOff>
      <xdr:row>35</xdr:row>
      <xdr:rowOff>47625</xdr:rowOff>
    </xdr:from>
    <xdr:to>
      <xdr:col>13</xdr:col>
      <xdr:colOff>876300</xdr:colOff>
      <xdr:row>56</xdr:row>
      <xdr:rowOff>171450</xdr:rowOff>
    </xdr:to>
    <xdr:graphicFrame macro="">
      <xdr:nvGraphicFramePr>
        <xdr:cNvPr id="2" name="Chart 1">
          <a:extLst>
            <a:ext uri="{FF2B5EF4-FFF2-40B4-BE49-F238E27FC236}">
              <a16:creationId xmlns:a16="http://schemas.microsoft.com/office/drawing/2014/main" id="{08D99CE9-5334-42CE-80AF-59EA934FB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385761</xdr:colOff>
      <xdr:row>36</xdr:row>
      <xdr:rowOff>109537</xdr:rowOff>
    </xdr:from>
    <xdr:to>
      <xdr:col>7</xdr:col>
      <xdr:colOff>542924</xdr:colOff>
      <xdr:row>60</xdr:row>
      <xdr:rowOff>28575</xdr:rowOff>
    </xdr:to>
    <xdr:graphicFrame macro="">
      <xdr:nvGraphicFramePr>
        <xdr:cNvPr id="3" name="Chart 2">
          <a:extLst>
            <a:ext uri="{FF2B5EF4-FFF2-40B4-BE49-F238E27FC236}">
              <a16:creationId xmlns:a16="http://schemas.microsoft.com/office/drawing/2014/main" id="{F15A07C1-2C44-4841-8DAA-CB9123F4C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1019176</xdr:colOff>
      <xdr:row>35</xdr:row>
      <xdr:rowOff>176212</xdr:rowOff>
    </xdr:from>
    <xdr:to>
      <xdr:col>13</xdr:col>
      <xdr:colOff>1343026</xdr:colOff>
      <xdr:row>61</xdr:row>
      <xdr:rowOff>0</xdr:rowOff>
    </xdr:to>
    <xdr:graphicFrame macro="">
      <xdr:nvGraphicFramePr>
        <xdr:cNvPr id="5" name="Chart 4">
          <a:extLst>
            <a:ext uri="{FF2B5EF4-FFF2-40B4-BE49-F238E27FC236}">
              <a16:creationId xmlns:a16="http://schemas.microsoft.com/office/drawing/2014/main" id="{E7A4A2F6-FD9D-4218-A5D6-B945A3E8D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395286</xdr:colOff>
      <xdr:row>36</xdr:row>
      <xdr:rowOff>85725</xdr:rowOff>
    </xdr:from>
    <xdr:to>
      <xdr:col>8</xdr:col>
      <xdr:colOff>771525</xdr:colOff>
      <xdr:row>59</xdr:row>
      <xdr:rowOff>171449</xdr:rowOff>
    </xdr:to>
    <xdr:graphicFrame macro="">
      <xdr:nvGraphicFramePr>
        <xdr:cNvPr id="3" name="Chart 2">
          <a:extLst>
            <a:ext uri="{FF2B5EF4-FFF2-40B4-BE49-F238E27FC236}">
              <a16:creationId xmlns:a16="http://schemas.microsoft.com/office/drawing/2014/main" id="{1EFF3004-326D-4C0A-9640-5C96EA1DA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85725</xdr:colOff>
      <xdr:row>36</xdr:row>
      <xdr:rowOff>85725</xdr:rowOff>
    </xdr:from>
    <xdr:to>
      <xdr:col>17</xdr:col>
      <xdr:colOff>209549</xdr:colOff>
      <xdr:row>60</xdr:row>
      <xdr:rowOff>57149</xdr:rowOff>
    </xdr:to>
    <xdr:graphicFrame macro="">
      <xdr:nvGraphicFramePr>
        <xdr:cNvPr id="4" name="Chart 3">
          <a:extLst>
            <a:ext uri="{FF2B5EF4-FFF2-40B4-BE49-F238E27FC236}">
              <a16:creationId xmlns:a16="http://schemas.microsoft.com/office/drawing/2014/main" id="{09D6AEC1-9B9E-42DE-B700-C4AFE28B5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771526</xdr:colOff>
      <xdr:row>2</xdr:row>
      <xdr:rowOff>76200</xdr:rowOff>
    </xdr:from>
    <xdr:to>
      <xdr:col>13</xdr:col>
      <xdr:colOff>123826</xdr:colOff>
      <xdr:row>14</xdr:row>
      <xdr:rowOff>76200</xdr:rowOff>
    </xdr:to>
    <xdr:graphicFrame macro="">
      <xdr:nvGraphicFramePr>
        <xdr:cNvPr id="2" name="Chart 1">
          <a:extLst>
            <a:ext uri="{FF2B5EF4-FFF2-40B4-BE49-F238E27FC236}">
              <a16:creationId xmlns:a16="http://schemas.microsoft.com/office/drawing/2014/main" id="{F6786BB7-3AC2-4673-9684-CF25548AA1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17</xdr:row>
      <xdr:rowOff>152400</xdr:rowOff>
    </xdr:from>
    <xdr:to>
      <xdr:col>13</xdr:col>
      <xdr:colOff>200025</xdr:colOff>
      <xdr:row>29</xdr:row>
      <xdr:rowOff>38100</xdr:rowOff>
    </xdr:to>
    <xdr:sp macro="" textlink="">
      <xdr:nvSpPr>
        <xdr:cNvPr id="3" name="TextBox 2">
          <a:extLst>
            <a:ext uri="{FF2B5EF4-FFF2-40B4-BE49-F238E27FC236}">
              <a16:creationId xmlns:a16="http://schemas.microsoft.com/office/drawing/2014/main" id="{2486E898-EF65-4615-8E6B-844417E82495}"/>
            </a:ext>
          </a:extLst>
        </xdr:cNvPr>
        <xdr:cNvSpPr txBox="1"/>
      </xdr:nvSpPr>
      <xdr:spPr>
        <a:xfrm>
          <a:off x="6638925" y="3914775"/>
          <a:ext cx="5791200" cy="221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The Higher the Permits per</a:t>
          </a:r>
          <a:r>
            <a:rPr lang="en-US" sz="1200" baseline="0"/>
            <a:t> Population, the better as an Investor. HIgher percentage means more number of housing constructions have been licensed so in the future there will be more houses in that region which may increase population and grow the region. It is a long term investment. I have also taken Housing Price Index of these states in order to compare how the number of permits differ with the price of houses in that area. The Housing Price Index is taken from FRED and I only used the data for 2023. From the data we can see California has the highest number of permits, however the housing price index is equally the second highest. On the other hand New York has significantly lower number of permits but the highest housing price index</a:t>
          </a:r>
          <a:endParaRPr lang="en-US" sz="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271461</xdr:colOff>
      <xdr:row>35</xdr:row>
      <xdr:rowOff>157162</xdr:rowOff>
    </xdr:from>
    <xdr:to>
      <xdr:col>16</xdr:col>
      <xdr:colOff>504824</xdr:colOff>
      <xdr:row>54</xdr:row>
      <xdr:rowOff>0</xdr:rowOff>
    </xdr:to>
    <xdr:graphicFrame macro="">
      <xdr:nvGraphicFramePr>
        <xdr:cNvPr id="2" name="Chart 1">
          <a:extLst>
            <a:ext uri="{FF2B5EF4-FFF2-40B4-BE49-F238E27FC236}">
              <a16:creationId xmlns:a16="http://schemas.microsoft.com/office/drawing/2014/main" id="{2B5623D1-CE97-430A-BC4B-54A5D76D9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54</xdr:row>
      <xdr:rowOff>133351</xdr:rowOff>
    </xdr:from>
    <xdr:to>
      <xdr:col>16</xdr:col>
      <xdr:colOff>476250</xdr:colOff>
      <xdr:row>63</xdr:row>
      <xdr:rowOff>114301</xdr:rowOff>
    </xdr:to>
    <xdr:sp macro="" textlink="">
      <xdr:nvSpPr>
        <xdr:cNvPr id="3" name="TextBox 2">
          <a:extLst>
            <a:ext uri="{FF2B5EF4-FFF2-40B4-BE49-F238E27FC236}">
              <a16:creationId xmlns:a16="http://schemas.microsoft.com/office/drawing/2014/main" id="{5284B967-F321-437F-8F76-BB6F91F66657}"/>
            </a:ext>
          </a:extLst>
        </xdr:cNvPr>
        <xdr:cNvSpPr txBox="1"/>
      </xdr:nvSpPr>
      <xdr:spPr>
        <a:xfrm>
          <a:off x="8210550" y="10420351"/>
          <a:ext cx="5067300" cy="1695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The</a:t>
          </a:r>
          <a:r>
            <a:rPr lang="en-US" sz="1200" baseline="0"/>
            <a:t> Graph shows the Completed Housing Unit from 2000-2023 against the Number of House Units Authorised from 2000-2023. From the data , I determined the Number of Incomplete Authorised Housing Unit and highlighted the values which are negative. Negative means there were more finished completed housing units than there were housing permits. This phenomenom was observed from 2006-2010. The cause of this is mainly the great recession, where the price of houses fell drastically and there was a surplus of finished house than new housing construction permit was needed.</a:t>
          </a:r>
          <a:endParaRPr lang="en-US" sz="12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784225</xdr:colOff>
      <xdr:row>43</xdr:row>
      <xdr:rowOff>12700</xdr:rowOff>
    </xdr:from>
    <xdr:to>
      <xdr:col>16</xdr:col>
      <xdr:colOff>352425</xdr:colOff>
      <xdr:row>61</xdr:row>
      <xdr:rowOff>76200</xdr:rowOff>
    </xdr:to>
    <xdr:graphicFrame macro="">
      <xdr:nvGraphicFramePr>
        <xdr:cNvPr id="2" name="2charty2(PERMIT(02(FEDFUNDS(lin(lin">
          <a:extLst>
            <a:ext uri="{FF2B5EF4-FFF2-40B4-BE49-F238E27FC236}">
              <a16:creationId xmlns:a16="http://schemas.microsoft.com/office/drawing/2014/main" id="{623C3285-A07C-4546-80DA-9C8082465A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762000</xdr:colOff>
      <xdr:row>5</xdr:row>
      <xdr:rowOff>171450</xdr:rowOff>
    </xdr:from>
    <xdr:to>
      <xdr:col>16</xdr:col>
      <xdr:colOff>330200</xdr:colOff>
      <xdr:row>24</xdr:row>
      <xdr:rowOff>44450</xdr:rowOff>
    </xdr:to>
    <xdr:graphicFrame macro="">
      <xdr:nvGraphicFramePr>
        <xdr:cNvPr id="3" name="2charty2(PERMIT(03(GDP(lin(lin">
          <a:extLst>
            <a:ext uri="{FF2B5EF4-FFF2-40B4-BE49-F238E27FC236}">
              <a16:creationId xmlns:a16="http://schemas.microsoft.com/office/drawing/2014/main" id="{01E3BE84-42FC-4E11-A152-799FCB981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768350</xdr:colOff>
      <xdr:row>24</xdr:row>
      <xdr:rowOff>92075</xdr:rowOff>
    </xdr:from>
    <xdr:to>
      <xdr:col>16</xdr:col>
      <xdr:colOff>336550</xdr:colOff>
      <xdr:row>42</xdr:row>
      <xdr:rowOff>155575</xdr:rowOff>
    </xdr:to>
    <xdr:graphicFrame macro="">
      <xdr:nvGraphicFramePr>
        <xdr:cNvPr id="5" name="2charty2(PERMIT(02(USSTHPI(lin(lin">
          <a:extLst>
            <a:ext uri="{FF2B5EF4-FFF2-40B4-BE49-F238E27FC236}">
              <a16:creationId xmlns:a16="http://schemas.microsoft.com/office/drawing/2014/main" id="{8E0FD99F-F6A3-4647-A91A-0812CC8EB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790574</xdr:colOff>
      <xdr:row>61</xdr:row>
      <xdr:rowOff>147636</xdr:rowOff>
    </xdr:from>
    <xdr:to>
      <xdr:col>16</xdr:col>
      <xdr:colOff>438149</xdr:colOff>
      <xdr:row>80</xdr:row>
      <xdr:rowOff>95249</xdr:rowOff>
    </xdr:to>
    <xdr:graphicFrame macro="">
      <xdr:nvGraphicFramePr>
        <xdr:cNvPr id="6" name="Chart 5">
          <a:extLst>
            <a:ext uri="{FF2B5EF4-FFF2-40B4-BE49-F238E27FC236}">
              <a16:creationId xmlns:a16="http://schemas.microsoft.com/office/drawing/2014/main" id="{AFCA56A0-D734-49D6-AE6B-B066E863B7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2</xdr:row>
      <xdr:rowOff>0</xdr:rowOff>
    </xdr:from>
    <xdr:to>
      <xdr:col>11</xdr:col>
      <xdr:colOff>200025</xdr:colOff>
      <xdr:row>8</xdr:row>
      <xdr:rowOff>47625</xdr:rowOff>
    </xdr:to>
    <xdr:sp macro="" textlink="">
      <xdr:nvSpPr>
        <xdr:cNvPr id="2" name="TextBox 1">
          <a:extLst>
            <a:ext uri="{FF2B5EF4-FFF2-40B4-BE49-F238E27FC236}">
              <a16:creationId xmlns:a16="http://schemas.microsoft.com/office/drawing/2014/main" id="{E06CEBAB-97AE-4619-AE96-6484A50EB5B3}"/>
            </a:ext>
          </a:extLst>
        </xdr:cNvPr>
        <xdr:cNvSpPr txBox="1"/>
      </xdr:nvSpPr>
      <xdr:spPr>
        <a:xfrm>
          <a:off x="4257675" y="390525"/>
          <a:ext cx="5076825"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R-squared:</a:t>
          </a:r>
          <a:r>
            <a:rPr lang="en-US"/>
            <a:t> Indicates how well the independent variables explain housing permits.</a:t>
          </a:r>
        </a:p>
        <a:p>
          <a:r>
            <a:rPr lang="en-US" b="1"/>
            <a:t>Coefficients:</a:t>
          </a:r>
          <a:r>
            <a:rPr lang="en-US"/>
            <a:t> Show the relationship between each independent variable and housing permits.</a:t>
          </a:r>
        </a:p>
        <a:p>
          <a:r>
            <a:rPr lang="en-US" b="1"/>
            <a:t>P-values:</a:t>
          </a:r>
          <a:r>
            <a:rPr lang="en-US"/>
            <a:t> Variables with a p-value &lt; 0.05 are statistically significant.</a:t>
          </a:r>
          <a:endParaRPr lang="en-US"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hyperlink" Target="https://research.stlouisfed.org/fred2/series/TXSTHPI" TargetMode="External"/><Relationship Id="rId2" Type="http://schemas.openxmlformats.org/officeDocument/2006/relationships/hyperlink" Target="https://research.stlouisfed.org/fred2/series/ILSTHPI" TargetMode="External"/><Relationship Id="rId1" Type="http://schemas.openxmlformats.org/officeDocument/2006/relationships/hyperlink" Target="https://research.stlouisfed.org/fred2/series/NYSTHPI" TargetMode="External"/><Relationship Id="rId5" Type="http://schemas.openxmlformats.org/officeDocument/2006/relationships/drawing" Target="../drawings/drawing6.xml"/><Relationship Id="rId4" Type="http://schemas.openxmlformats.org/officeDocument/2006/relationships/hyperlink" Target="https://research.stlouisfed.org/fred2/series/CASTHPI"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research.stlouisfed.org/fred2/series/COMPUTSA" TargetMode="External"/><Relationship Id="rId1" Type="http://schemas.openxmlformats.org/officeDocument/2006/relationships/hyperlink" Target="https://research.stlouisfed.org/fred2/series/PERMIT"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hyperlink" Target="https://research.stlouisfed.org/fred2/series/PERMIT" TargetMode="External"/><Relationship Id="rId2" Type="http://schemas.openxmlformats.org/officeDocument/2006/relationships/hyperlink" Target="https://research.stlouisfed.org/fred2/series/FEDFUNDS" TargetMode="External"/><Relationship Id="rId1" Type="http://schemas.openxmlformats.org/officeDocument/2006/relationships/hyperlink" Target="https://research.stlouisfed.org/fred2/series/GDP" TargetMode="External"/><Relationship Id="rId5" Type="http://schemas.openxmlformats.org/officeDocument/2006/relationships/drawing" Target="../drawings/drawing8.xml"/><Relationship Id="rId4" Type="http://schemas.openxmlformats.org/officeDocument/2006/relationships/hyperlink" Target="https://research.stlouisfed.org/fred2/series/USSTHPI"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7B2A0-7535-4225-8911-CC9C964A2788}">
  <sheetPr codeName="Sheet3"/>
  <dimension ref="A1"/>
  <sheetViews>
    <sheetView tabSelected="1" workbookViewId="0">
      <selection activeCell="P30" sqref="P30"/>
    </sheetView>
  </sheetViews>
  <sheetFormatPr baseColWidth="10" defaultColWidth="8.83203125" defaultRowHeight="15" x14ac:dyDescent="0.2"/>
  <cols>
    <col min="2" max="2" width="29.5" customWidth="1"/>
  </cols>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F3477-7F2F-4B74-8BDC-0039A1E4C17A}">
  <sheetPr codeName="Sheet7"/>
  <dimension ref="A1:AH37"/>
  <sheetViews>
    <sheetView topLeftCell="A26" workbookViewId="0">
      <selection activeCell="B37" sqref="B37"/>
    </sheetView>
  </sheetViews>
  <sheetFormatPr baseColWidth="10" defaultColWidth="8.83203125" defaultRowHeight="15" x14ac:dyDescent="0.2"/>
  <cols>
    <col min="1" max="1" width="18.33203125" style="2" customWidth="1"/>
    <col min="2" max="2" width="18.33203125" style="1" customWidth="1"/>
    <col min="3" max="3" width="18.33203125" style="2" customWidth="1"/>
    <col min="4" max="4" width="18.33203125" style="1" customWidth="1"/>
    <col min="5" max="5" width="18.33203125" style="2" customWidth="1"/>
    <col min="6" max="6" width="18.33203125" style="1" customWidth="1"/>
    <col min="7" max="7" width="18.33203125" style="2" customWidth="1"/>
    <col min="8" max="8" width="18.33203125" style="1" customWidth="1"/>
    <col min="9" max="9" width="18.33203125" style="2" customWidth="1"/>
    <col min="10" max="10" width="18.33203125" style="1" customWidth="1"/>
    <col min="11" max="11" width="18.33203125" style="2" customWidth="1"/>
    <col min="12" max="12" width="18.33203125" style="1" customWidth="1"/>
    <col min="13" max="13" width="18.33203125" style="2" customWidth="1"/>
    <col min="14" max="14" width="18.33203125" style="1" customWidth="1"/>
    <col min="15" max="15" width="18.33203125" style="2" customWidth="1"/>
    <col min="16" max="16" width="18.33203125" style="1" customWidth="1"/>
    <col min="17" max="17" width="18.33203125" style="2" customWidth="1"/>
    <col min="18" max="18" width="18.33203125" style="1" customWidth="1"/>
    <col min="19" max="19" width="18.33203125" style="2" customWidth="1"/>
    <col min="20" max="20" width="18.33203125" style="1" customWidth="1"/>
    <col min="21" max="21" width="18.33203125" style="2" customWidth="1"/>
    <col min="22" max="22" width="18.33203125" style="1" customWidth="1"/>
    <col min="23" max="23" width="18.33203125" style="2" customWidth="1"/>
    <col min="24" max="24" width="18.33203125" style="1" customWidth="1"/>
    <col min="25" max="25" width="18.33203125" style="2" customWidth="1"/>
    <col min="26" max="26" width="18.33203125" style="1" customWidth="1"/>
    <col min="27" max="27" width="18.33203125" style="2" customWidth="1"/>
    <col min="28" max="28" width="18.33203125" style="1" customWidth="1"/>
    <col min="29" max="29" width="18.33203125" style="2" customWidth="1"/>
    <col min="30" max="30" width="18.33203125" style="1" customWidth="1"/>
    <col min="31" max="31" width="18.33203125" style="2" customWidth="1"/>
    <col min="32" max="32" width="18.33203125" style="1" customWidth="1"/>
    <col min="33" max="33" width="18.33203125" style="2" customWidth="1"/>
    <col min="34" max="34" width="18.33203125" style="1" customWidth="1"/>
  </cols>
  <sheetData>
    <row r="1" spans="1:34" x14ac:dyDescent="0.2">
      <c r="A1" s="3"/>
      <c r="B1" s="38" t="s">
        <v>55</v>
      </c>
      <c r="C1" s="39"/>
      <c r="D1" s="39"/>
      <c r="E1" s="39"/>
      <c r="F1" s="39"/>
      <c r="G1" s="39"/>
      <c r="H1" s="39"/>
      <c r="I1" s="39"/>
      <c r="J1" s="39"/>
      <c r="K1" s="39"/>
      <c r="L1" s="39"/>
      <c r="M1" s="39"/>
      <c r="N1" s="39"/>
      <c r="O1" s="39"/>
      <c r="P1" s="39"/>
      <c r="Q1" s="39"/>
      <c r="R1" s="39"/>
      <c r="S1" s="3"/>
      <c r="U1" s="37" t="s">
        <v>65</v>
      </c>
      <c r="V1" s="37"/>
      <c r="W1" s="3"/>
      <c r="Y1" s="3"/>
      <c r="AA1" s="3"/>
      <c r="AC1" s="3"/>
      <c r="AE1" s="3"/>
      <c r="AG1" s="3"/>
    </row>
    <row r="2" spans="1:34" x14ac:dyDescent="0.2">
      <c r="A2" s="10" t="s">
        <v>59</v>
      </c>
      <c r="B2" s="13" t="s">
        <v>4</v>
      </c>
      <c r="C2" s="13" t="s">
        <v>7</v>
      </c>
      <c r="D2" s="13" t="s">
        <v>11</v>
      </c>
      <c r="E2" s="13" t="s">
        <v>12</v>
      </c>
      <c r="F2" s="13" t="s">
        <v>13</v>
      </c>
      <c r="G2" s="13" t="s">
        <v>14</v>
      </c>
      <c r="H2" s="13" t="s">
        <v>21</v>
      </c>
      <c r="I2" s="13" t="s">
        <v>22</v>
      </c>
      <c r="J2" s="13" t="s">
        <v>24</v>
      </c>
      <c r="K2" s="13" t="s">
        <v>28</v>
      </c>
      <c r="L2" s="13" t="s">
        <v>36</v>
      </c>
      <c r="M2" s="13" t="s">
        <v>39</v>
      </c>
      <c r="N2" s="13" t="s">
        <v>43</v>
      </c>
      <c r="O2" s="13" t="s">
        <v>45</v>
      </c>
      <c r="P2" s="13" t="s">
        <v>46</v>
      </c>
      <c r="Q2" s="13" t="s">
        <v>49</v>
      </c>
      <c r="R2" s="13" t="s">
        <v>51</v>
      </c>
      <c r="S2"/>
      <c r="T2"/>
      <c r="U2"/>
      <c r="V2" s="1" t="str">
        <f>B37</f>
        <v>District of Columbia</v>
      </c>
      <c r="W2"/>
      <c r="X2"/>
      <c r="Y2"/>
      <c r="Z2"/>
      <c r="AA2"/>
      <c r="AB2"/>
      <c r="AC2"/>
      <c r="AD2"/>
      <c r="AE2"/>
      <c r="AF2"/>
      <c r="AG2"/>
      <c r="AH2"/>
    </row>
    <row r="3" spans="1:34" x14ac:dyDescent="0.2">
      <c r="A3" s="8">
        <v>2000</v>
      </c>
      <c r="B3" s="1">
        <v>1600.01238459618</v>
      </c>
      <c r="C3" s="1">
        <v>817.47274597314401</v>
      </c>
      <c r="D3" s="1">
        <v>399.74685619663802</v>
      </c>
      <c r="E3" s="1">
        <v>77</v>
      </c>
      <c r="F3" s="1">
        <v>12392.198946031</v>
      </c>
      <c r="G3" s="1">
        <v>7685.13638048333</v>
      </c>
      <c r="H3" s="1">
        <v>1504.53062103258</v>
      </c>
      <c r="I3" s="1">
        <v>1164.50168324782</v>
      </c>
      <c r="J3" s="1">
        <v>2255.1079024696601</v>
      </c>
      <c r="K3" s="1">
        <v>1009.87651395069</v>
      </c>
      <c r="L3" s="1">
        <v>6175.1216577671703</v>
      </c>
      <c r="M3" s="1">
        <v>931.975493279842</v>
      </c>
      <c r="N3" s="1">
        <v>2692.1265996481502</v>
      </c>
      <c r="O3" s="1">
        <v>2874.2635788310299</v>
      </c>
      <c r="P3" s="1">
        <v>11064.8791761553</v>
      </c>
      <c r="Q3" s="1">
        <v>4018.1758179591302</v>
      </c>
      <c r="R3" s="1">
        <v>290.69406176863203</v>
      </c>
      <c r="S3"/>
      <c r="T3"/>
      <c r="U3" s="8">
        <v>2000</v>
      </c>
      <c r="V3">
        <f>INDEX(B3:R26,MATCH(U3,A3:A26,0),MATCH(V2,B2:R2,0))</f>
        <v>77</v>
      </c>
      <c r="W3"/>
      <c r="X3"/>
      <c r="Y3"/>
      <c r="Z3"/>
      <c r="AA3"/>
      <c r="AB3"/>
      <c r="AC3"/>
      <c r="AD3"/>
      <c r="AE3"/>
      <c r="AF3"/>
      <c r="AG3"/>
      <c r="AH3"/>
    </row>
    <row r="4" spans="1:34" x14ac:dyDescent="0.2">
      <c r="A4" s="8">
        <v>2001</v>
      </c>
      <c r="B4" s="1">
        <v>1578.6010224562999</v>
      </c>
      <c r="C4" s="1">
        <v>902.99102718295603</v>
      </c>
      <c r="D4" s="1">
        <v>445.484349958574</v>
      </c>
      <c r="E4" s="1">
        <v>75</v>
      </c>
      <c r="F4" s="1">
        <v>13697.3502248521</v>
      </c>
      <c r="G4" s="1">
        <v>7738.6232087162098</v>
      </c>
      <c r="H4" s="1">
        <v>1444.59864795713</v>
      </c>
      <c r="I4" s="1">
        <v>1286.4837528949699</v>
      </c>
      <c r="J4" s="1">
        <v>2348.49709090742</v>
      </c>
      <c r="K4" s="1">
        <v>844.86725732020898</v>
      </c>
      <c r="L4" s="1">
        <v>6638.4629753675799</v>
      </c>
      <c r="M4" s="1">
        <v>991.73545947241303</v>
      </c>
      <c r="N4" s="1">
        <v>2574.5645401238698</v>
      </c>
      <c r="O4" s="1">
        <v>2752.67318061369</v>
      </c>
      <c r="P4" s="1">
        <v>12064.443320955301</v>
      </c>
      <c r="Q4" s="1">
        <v>4251.3497652836904</v>
      </c>
      <c r="R4" s="1">
        <v>325.08183308140099</v>
      </c>
      <c r="S4"/>
      <c r="T4"/>
      <c r="U4" s="8">
        <v>2001</v>
      </c>
      <c r="V4">
        <f t="shared" ref="V4:V5" si="0">INDEX(B4:R27,MATCH(U4,A4:A27,0),MATCH(V3,B3:R3,0))</f>
        <v>75</v>
      </c>
      <c r="W4"/>
      <c r="X4"/>
      <c r="Y4"/>
      <c r="Z4"/>
      <c r="AA4"/>
      <c r="AB4"/>
      <c r="AC4"/>
      <c r="AD4"/>
      <c r="AE4"/>
      <c r="AF4"/>
      <c r="AG4"/>
      <c r="AH4"/>
    </row>
    <row r="5" spans="1:34" x14ac:dyDescent="0.2">
      <c r="A5" s="8">
        <v>2002</v>
      </c>
      <c r="B5" s="1">
        <v>1847.9540685234199</v>
      </c>
      <c r="C5" s="1">
        <v>1049.42915273069</v>
      </c>
      <c r="D5" s="1">
        <v>518.35282873872995</v>
      </c>
      <c r="E5" s="1">
        <v>133</v>
      </c>
      <c r="F5" s="1">
        <v>15081.4243215925</v>
      </c>
      <c r="G5" s="1">
        <v>7994.4044313602499</v>
      </c>
      <c r="H5" s="1">
        <v>1619.2256790240299</v>
      </c>
      <c r="I5" s="1">
        <v>1500.87230828925</v>
      </c>
      <c r="J5" s="1">
        <v>2357.3880611742702</v>
      </c>
      <c r="K5" s="1">
        <v>884.36010200189105</v>
      </c>
      <c r="L5" s="1">
        <v>6833.4516226045298</v>
      </c>
      <c r="M5" s="1">
        <v>1087.7693518116801</v>
      </c>
      <c r="N5" s="1">
        <v>2656.8966589479301</v>
      </c>
      <c r="O5" s="1">
        <v>2876.9498337270602</v>
      </c>
      <c r="P5" s="1">
        <v>13279.4682833755</v>
      </c>
      <c r="Q5" s="1">
        <v>4903.4755931048603</v>
      </c>
      <c r="R5" s="1">
        <v>351.73989634733698</v>
      </c>
      <c r="S5"/>
      <c r="T5"/>
      <c r="U5" s="8">
        <v>2002</v>
      </c>
      <c r="V5">
        <f t="shared" si="0"/>
        <v>133</v>
      </c>
      <c r="W5"/>
      <c r="X5"/>
      <c r="Y5"/>
      <c r="Z5"/>
      <c r="AA5"/>
      <c r="AB5"/>
      <c r="AC5"/>
      <c r="AD5"/>
      <c r="AE5"/>
      <c r="AF5"/>
      <c r="AG5"/>
      <c r="AH5"/>
    </row>
    <row r="6" spans="1:34" x14ac:dyDescent="0.2">
      <c r="A6" s="8">
        <v>2003</v>
      </c>
      <c r="B6" s="1">
        <v>2044.2625583909901</v>
      </c>
      <c r="C6" s="1">
        <v>1182.81125231427</v>
      </c>
      <c r="D6" s="1">
        <v>632.99257889287105</v>
      </c>
      <c r="E6" s="1">
        <v>119</v>
      </c>
      <c r="F6" s="1">
        <v>17012.382334172798</v>
      </c>
      <c r="G6" s="1">
        <v>7877.35111628292</v>
      </c>
      <c r="H6" s="1">
        <v>1665.83592399804</v>
      </c>
      <c r="I6" s="1">
        <v>1721.6821437957301</v>
      </c>
      <c r="J6" s="1">
        <v>2352.4125790370799</v>
      </c>
      <c r="K6" s="1">
        <v>1013.820268769</v>
      </c>
      <c r="L6" s="1">
        <v>6514.5254483869403</v>
      </c>
      <c r="M6" s="1">
        <v>1268.90635765104</v>
      </c>
      <c r="N6" s="1">
        <v>2999.7030388010198</v>
      </c>
      <c r="O6" s="1">
        <v>3121.6592878009201</v>
      </c>
      <c r="P6" s="1">
        <v>14397.9482281006</v>
      </c>
      <c r="Q6" s="1">
        <v>4799.0015523198599</v>
      </c>
      <c r="R6" s="1">
        <v>383.87605427099999</v>
      </c>
      <c r="S6"/>
      <c r="T6"/>
      <c r="U6" s="8">
        <v>2003</v>
      </c>
      <c r="V6">
        <f>INDEX(B6:R30,MATCH(U6,A6:A30,0),MATCH(V5,B5:R5,0))</f>
        <v>119</v>
      </c>
      <c r="W6"/>
      <c r="X6"/>
      <c r="Y6"/>
      <c r="Z6"/>
      <c r="AA6"/>
      <c r="AB6"/>
      <c r="AC6"/>
      <c r="AD6"/>
      <c r="AE6"/>
      <c r="AF6"/>
      <c r="AG6"/>
      <c r="AH6"/>
    </row>
    <row r="7" spans="1:34" x14ac:dyDescent="0.2">
      <c r="A7" s="8">
        <v>2004</v>
      </c>
      <c r="B7" s="1">
        <v>2418.76724906356</v>
      </c>
      <c r="C7" s="1">
        <v>1314.5299047635799</v>
      </c>
      <c r="D7" s="1">
        <v>708.35766170484703</v>
      </c>
      <c r="E7" s="1">
        <v>133</v>
      </c>
      <c r="F7" s="1">
        <v>20215.7161905291</v>
      </c>
      <c r="G7" s="1">
        <v>8875.0780552388096</v>
      </c>
      <c r="H7" s="1">
        <v>1867.8404701888801</v>
      </c>
      <c r="I7" s="1">
        <v>1740.9141170176699</v>
      </c>
      <c r="J7" s="1">
        <v>2357.7060603933601</v>
      </c>
      <c r="K7" s="1">
        <v>1165.0692055224899</v>
      </c>
      <c r="L7" s="1">
        <v>7632.9345517521197</v>
      </c>
      <c r="M7" s="1">
        <v>1309.4794118028501</v>
      </c>
      <c r="N7" s="1">
        <v>3545.6799132390101</v>
      </c>
      <c r="O7" s="1">
        <v>3674.73612983251</v>
      </c>
      <c r="P7" s="1">
        <v>14823.0512401745</v>
      </c>
      <c r="Q7" s="1">
        <v>5161.82510777887</v>
      </c>
      <c r="R7" s="1">
        <v>445.45093421193098</v>
      </c>
      <c r="S7"/>
      <c r="T7"/>
      <c r="U7" s="8">
        <v>2004</v>
      </c>
      <c r="V7">
        <f>INDEX(B7:R31,MATCH(U7,A7:A31,0),MATCH(V6,B6:R6,0))</f>
        <v>133</v>
      </c>
      <c r="W7"/>
      <c r="X7"/>
      <c r="Y7"/>
      <c r="Z7"/>
      <c r="AA7"/>
      <c r="AB7"/>
      <c r="AC7"/>
      <c r="AD7"/>
      <c r="AE7"/>
      <c r="AF7"/>
      <c r="AG7"/>
      <c r="AH7"/>
    </row>
    <row r="8" spans="1:34" x14ac:dyDescent="0.2">
      <c r="A8" s="8">
        <v>2005</v>
      </c>
      <c r="B8" s="1">
        <v>2558.50792322081</v>
      </c>
      <c r="C8" s="1">
        <v>1390.6557281415101</v>
      </c>
      <c r="D8" s="1">
        <v>711.00323838619204</v>
      </c>
      <c r="E8" s="1">
        <v>191</v>
      </c>
      <c r="F8" s="1">
        <v>23142.924756844601</v>
      </c>
      <c r="G8" s="1">
        <v>8608.1196958428009</v>
      </c>
      <c r="H8" s="1">
        <v>1672.78712253496</v>
      </c>
      <c r="I8" s="1">
        <v>1816.23866875403</v>
      </c>
      <c r="J8" s="1">
        <v>2561.8813881237302</v>
      </c>
      <c r="K8" s="1">
        <v>1119.21865038495</v>
      </c>
      <c r="L8" s="1">
        <v>8096.38204995467</v>
      </c>
      <c r="M8" s="1">
        <v>1539.2937047681301</v>
      </c>
      <c r="N8" s="1">
        <v>4402.0378343576403</v>
      </c>
      <c r="O8" s="1">
        <v>3782.46486492035</v>
      </c>
      <c r="P8" s="1">
        <v>17202.225239527601</v>
      </c>
      <c r="Q8" s="1">
        <v>4943.2062193415704</v>
      </c>
      <c r="R8" s="1">
        <v>458.36857060573601</v>
      </c>
      <c r="S8"/>
      <c r="T8"/>
      <c r="U8" s="8">
        <v>2005</v>
      </c>
      <c r="V8">
        <f>INDEX(B8:R32,MATCH(U8,A8:A32,0),MATCH(V7,B7:R7,0))</f>
        <v>191</v>
      </c>
      <c r="W8"/>
      <c r="X8"/>
      <c r="Y8"/>
      <c r="Z8"/>
      <c r="AA8"/>
      <c r="AB8"/>
      <c r="AC8"/>
      <c r="AD8"/>
      <c r="AE8"/>
      <c r="AF8"/>
      <c r="AG8"/>
      <c r="AH8"/>
    </row>
    <row r="9" spans="1:34" x14ac:dyDescent="0.2">
      <c r="A9" s="8">
        <v>2006</v>
      </c>
      <c r="B9" s="1">
        <v>2509.6531245524502</v>
      </c>
      <c r="C9" s="1">
        <v>1084.3678748817899</v>
      </c>
      <c r="D9" s="1">
        <v>556.58380704865795</v>
      </c>
      <c r="E9" s="1">
        <v>173</v>
      </c>
      <c r="F9" s="1">
        <v>16926.304823476799</v>
      </c>
      <c r="G9" s="1">
        <v>8214.7166819165304</v>
      </c>
      <c r="H9" s="1">
        <v>1309.03425420797</v>
      </c>
      <c r="I9" s="1">
        <v>2114.97950085404</v>
      </c>
      <c r="J9" s="1">
        <v>2283.8084071747298</v>
      </c>
      <c r="K9" s="1">
        <v>1268.0348882127801</v>
      </c>
      <c r="L9" s="1">
        <v>8304.6469641069507</v>
      </c>
      <c r="M9" s="1">
        <v>1295.2856182466401</v>
      </c>
      <c r="N9" s="1">
        <v>4069.1242021050498</v>
      </c>
      <c r="O9" s="1">
        <v>3713.58990965269</v>
      </c>
      <c r="P9" s="1">
        <v>17625.667954457502</v>
      </c>
      <c r="Q9" s="1">
        <v>3865.4458672289002</v>
      </c>
      <c r="R9" s="1">
        <v>405.289662672063</v>
      </c>
      <c r="S9"/>
      <c r="T9"/>
      <c r="U9" s="8">
        <v>2006</v>
      </c>
      <c r="V9">
        <f t="shared" ref="V9:V26" si="1">INDEX(B9:R34,MATCH(U9,A9:A34,0),MATCH(V8,B8:R8,0))</f>
        <v>173</v>
      </c>
      <c r="W9"/>
      <c r="X9"/>
      <c r="Y9"/>
      <c r="Z9"/>
      <c r="AA9"/>
      <c r="AB9"/>
      <c r="AC9"/>
      <c r="AD9"/>
      <c r="AE9"/>
      <c r="AF9"/>
      <c r="AG9"/>
      <c r="AH9"/>
    </row>
    <row r="10" spans="1:34" x14ac:dyDescent="0.2">
      <c r="A10" s="8">
        <v>2007</v>
      </c>
      <c r="B10" s="1">
        <v>1975.3467283909399</v>
      </c>
      <c r="C10" s="1">
        <v>864.06425685255795</v>
      </c>
      <c r="D10" s="1">
        <v>422.770421250239</v>
      </c>
      <c r="E10" s="1">
        <v>169</v>
      </c>
      <c r="F10" s="1">
        <v>8734.2571816505406</v>
      </c>
      <c r="G10" s="1">
        <v>5670.64747303072</v>
      </c>
      <c r="H10" s="1">
        <v>1149.61954089239</v>
      </c>
      <c r="I10" s="1">
        <v>1782.0348222596899</v>
      </c>
      <c r="J10" s="1">
        <v>1653.5795398523501</v>
      </c>
      <c r="K10" s="1">
        <v>1318.8275221016199</v>
      </c>
      <c r="L10" s="1">
        <v>6830.1818789034896</v>
      </c>
      <c r="M10" s="1">
        <v>1193.76891774556</v>
      </c>
      <c r="N10" s="1">
        <v>3174.16360362565</v>
      </c>
      <c r="O10" s="1">
        <v>2952.9715716802598</v>
      </c>
      <c r="P10" s="1">
        <v>14319.213906676499</v>
      </c>
      <c r="Q10" s="1">
        <v>3011.5364167302901</v>
      </c>
      <c r="R10" s="1">
        <v>370.67386957059102</v>
      </c>
      <c r="S10"/>
      <c r="T10"/>
      <c r="U10" s="8">
        <v>2007</v>
      </c>
      <c r="V10">
        <f t="shared" si="1"/>
        <v>169</v>
      </c>
      <c r="W10"/>
      <c r="X10"/>
      <c r="Y10"/>
      <c r="Z10"/>
      <c r="AA10"/>
      <c r="AB10"/>
      <c r="AC10"/>
      <c r="AD10"/>
      <c r="AE10"/>
      <c r="AF10"/>
      <c r="AG10"/>
      <c r="AH10"/>
    </row>
    <row r="11" spans="1:34" x14ac:dyDescent="0.2">
      <c r="A11" s="8">
        <v>2008</v>
      </c>
      <c r="B11" s="1">
        <v>1259.2653328282299</v>
      </c>
      <c r="C11" s="1">
        <v>699.68709989607203</v>
      </c>
      <c r="D11" s="1">
        <v>284.87757837465699</v>
      </c>
      <c r="E11" s="1">
        <v>45</v>
      </c>
      <c r="F11" s="1">
        <v>5204.1369641259098</v>
      </c>
      <c r="G11" s="1">
        <v>2635.6085463337299</v>
      </c>
      <c r="H11" s="1">
        <v>825.33461856394899</v>
      </c>
      <c r="I11" s="1">
        <v>1286.1378264249099</v>
      </c>
      <c r="J11" s="1">
        <v>1095.0257076057801</v>
      </c>
      <c r="K11" s="1">
        <v>809.42196219046502</v>
      </c>
      <c r="L11" s="1">
        <v>4519.1157455430703</v>
      </c>
      <c r="M11" s="1">
        <v>789.28409470676695</v>
      </c>
      <c r="N11" s="1">
        <v>2070.9548783236301</v>
      </c>
      <c r="O11" s="1">
        <v>1683.9315718543501</v>
      </c>
      <c r="P11" s="1">
        <v>10403.279626764301</v>
      </c>
      <c r="Q11" s="1">
        <v>2237.3559556721102</v>
      </c>
      <c r="R11" s="1">
        <v>245.70155787560199</v>
      </c>
      <c r="S11"/>
      <c r="T11"/>
      <c r="U11" s="8">
        <v>2008</v>
      </c>
      <c r="V11">
        <f t="shared" si="1"/>
        <v>45</v>
      </c>
      <c r="W11"/>
      <c r="X11"/>
      <c r="Y11"/>
      <c r="Z11"/>
      <c r="AA11"/>
      <c r="AB11"/>
      <c r="AC11"/>
      <c r="AD11"/>
      <c r="AE11"/>
      <c r="AF11"/>
      <c r="AG11"/>
      <c r="AH11"/>
    </row>
    <row r="12" spans="1:34" x14ac:dyDescent="0.2">
      <c r="A12" s="8">
        <v>2009</v>
      </c>
      <c r="B12" s="1">
        <v>1001.15824181126</v>
      </c>
      <c r="C12" s="1">
        <v>525.754036240196</v>
      </c>
      <c r="D12" s="1">
        <v>258.678365687189</v>
      </c>
      <c r="E12" s="1">
        <v>73</v>
      </c>
      <c r="F12" s="1">
        <v>3026.6800611315898</v>
      </c>
      <c r="G12" s="1">
        <v>1453.1155619533299</v>
      </c>
      <c r="H12" s="1">
        <v>566.90173208388796</v>
      </c>
      <c r="I12" s="1">
        <v>1037.4765442124401</v>
      </c>
      <c r="J12" s="1">
        <v>858.55880897397606</v>
      </c>
      <c r="K12" s="1">
        <v>551.19612832283894</v>
      </c>
      <c r="L12" s="1">
        <v>2830.0735255387699</v>
      </c>
      <c r="M12" s="1">
        <v>720.87617248814297</v>
      </c>
      <c r="N12" s="1">
        <v>1323.94343398213</v>
      </c>
      <c r="O12" s="1">
        <v>1189.10723534871</v>
      </c>
      <c r="P12" s="1">
        <v>6842.8409982727999</v>
      </c>
      <c r="Q12" s="1">
        <v>1722.3905250462999</v>
      </c>
      <c r="R12" s="1">
        <v>156.220135948555</v>
      </c>
      <c r="S12"/>
      <c r="T12"/>
      <c r="U12" s="8">
        <v>2009</v>
      </c>
      <c r="V12">
        <f t="shared" si="1"/>
        <v>73</v>
      </c>
      <c r="W12"/>
      <c r="X12"/>
      <c r="Y12"/>
      <c r="Z12"/>
      <c r="AA12"/>
      <c r="AB12"/>
      <c r="AC12"/>
      <c r="AD12"/>
      <c r="AE12"/>
      <c r="AF12"/>
      <c r="AG12"/>
      <c r="AH12"/>
    </row>
    <row r="13" spans="1:34" x14ac:dyDescent="0.2">
      <c r="A13" s="8">
        <v>2010</v>
      </c>
      <c r="B13" s="1">
        <v>867.23810383120997</v>
      </c>
      <c r="C13" s="1">
        <v>576.81847158516996</v>
      </c>
      <c r="D13" s="1">
        <v>245.99495465375401</v>
      </c>
      <c r="E13" s="1">
        <v>59</v>
      </c>
      <c r="F13" s="1">
        <v>3221.4542872110501</v>
      </c>
      <c r="G13" s="1">
        <v>1359.5434816116201</v>
      </c>
      <c r="H13" s="1">
        <v>564.49414018733296</v>
      </c>
      <c r="I13" s="1">
        <v>938.05129367837901</v>
      </c>
      <c r="J13" s="1">
        <v>938.72339779590197</v>
      </c>
      <c r="K13" s="1">
        <v>424.10031422571501</v>
      </c>
      <c r="L13" s="1">
        <v>2814.5431635073501</v>
      </c>
      <c r="M13" s="1">
        <v>681.27764390290702</v>
      </c>
      <c r="N13" s="1">
        <v>1208.1367224575899</v>
      </c>
      <c r="O13" s="1">
        <v>1310.9272714674401</v>
      </c>
      <c r="P13" s="1">
        <v>6948.4093787116499</v>
      </c>
      <c r="Q13" s="1">
        <v>1699.07624395622</v>
      </c>
      <c r="R13" s="1">
        <v>140.21433866208</v>
      </c>
      <c r="S13"/>
      <c r="T13"/>
      <c r="U13" s="8">
        <v>2010</v>
      </c>
      <c r="V13">
        <f t="shared" si="1"/>
        <v>59</v>
      </c>
      <c r="W13"/>
      <c r="X13"/>
      <c r="Y13"/>
      <c r="Z13"/>
      <c r="AA13"/>
      <c r="AB13"/>
      <c r="AC13"/>
      <c r="AD13"/>
      <c r="AE13"/>
      <c r="AF13"/>
      <c r="AG13"/>
      <c r="AH13"/>
    </row>
    <row r="14" spans="1:34" x14ac:dyDescent="0.2">
      <c r="A14" s="8">
        <v>2011</v>
      </c>
      <c r="B14" s="1">
        <v>861.75824890214506</v>
      </c>
      <c r="C14" s="1">
        <v>520.31054198247205</v>
      </c>
      <c r="D14" s="1">
        <v>253.16475866174801</v>
      </c>
      <c r="E14" s="1">
        <v>321</v>
      </c>
      <c r="F14" s="1">
        <v>3652.42437000579</v>
      </c>
      <c r="G14" s="1">
        <v>1533.3272466026399</v>
      </c>
      <c r="H14" s="1">
        <v>560.45196425312201</v>
      </c>
      <c r="I14" s="1">
        <v>1004.10045168645</v>
      </c>
      <c r="J14" s="1">
        <v>961.30161093196705</v>
      </c>
      <c r="K14" s="1">
        <v>365.71151969434402</v>
      </c>
      <c r="L14" s="1">
        <v>2735.1905158845798</v>
      </c>
      <c r="M14" s="1">
        <v>702.43720354711195</v>
      </c>
      <c r="N14" s="1">
        <v>1301.6214348379799</v>
      </c>
      <c r="O14" s="1">
        <v>1191.27741800889</v>
      </c>
      <c r="P14" s="1">
        <v>7783.2988748520202</v>
      </c>
      <c r="Q14" s="1">
        <v>1796.91734167191</v>
      </c>
      <c r="R14" s="1">
        <v>151.13320291717301</v>
      </c>
      <c r="S14"/>
      <c r="T14"/>
      <c r="U14" s="8">
        <v>2011</v>
      </c>
      <c r="V14">
        <f t="shared" si="1"/>
        <v>321</v>
      </c>
      <c r="W14"/>
      <c r="X14"/>
      <c r="Y14"/>
      <c r="Z14"/>
      <c r="AA14"/>
      <c r="AB14"/>
      <c r="AC14"/>
      <c r="AD14"/>
      <c r="AE14"/>
      <c r="AF14"/>
      <c r="AG14"/>
      <c r="AH14"/>
    </row>
    <row r="15" spans="1:34" x14ac:dyDescent="0.2">
      <c r="A15" s="8">
        <v>2012</v>
      </c>
      <c r="B15" s="1">
        <v>932.18081089924601</v>
      </c>
      <c r="C15" s="1">
        <v>598.94924266498595</v>
      </c>
      <c r="D15" s="1">
        <v>326.49991987207602</v>
      </c>
      <c r="E15" s="1">
        <v>343</v>
      </c>
      <c r="F15" s="1">
        <v>5366.9237347031703</v>
      </c>
      <c r="G15" s="1">
        <v>2019.24625432844</v>
      </c>
      <c r="H15" s="1">
        <v>660.87329051415099</v>
      </c>
      <c r="I15" s="1">
        <v>1088.17729185604</v>
      </c>
      <c r="J15" s="1">
        <v>1167.47744337157</v>
      </c>
      <c r="K15" s="1">
        <v>435.708844156525</v>
      </c>
      <c r="L15" s="1">
        <v>3948.0125276436302</v>
      </c>
      <c r="M15" s="1">
        <v>891.29410067711001</v>
      </c>
      <c r="N15" s="1">
        <v>1591.44616706835</v>
      </c>
      <c r="O15" s="1">
        <v>1569.02541137922</v>
      </c>
      <c r="P15" s="1">
        <v>10817.268907886601</v>
      </c>
      <c r="Q15" s="1">
        <v>2275.3971744765399</v>
      </c>
      <c r="R15" s="1">
        <v>157.259684922194</v>
      </c>
      <c r="S15"/>
      <c r="T15"/>
      <c r="U15" s="8">
        <v>2012</v>
      </c>
      <c r="V15">
        <f t="shared" si="1"/>
        <v>343</v>
      </c>
      <c r="W15"/>
      <c r="X15"/>
      <c r="Y15"/>
      <c r="Z15"/>
      <c r="AA15"/>
      <c r="AB15"/>
      <c r="AC15"/>
      <c r="AD15"/>
      <c r="AE15"/>
      <c r="AF15"/>
      <c r="AG15"/>
      <c r="AH15"/>
    </row>
    <row r="16" spans="1:34" x14ac:dyDescent="0.2">
      <c r="A16" s="8">
        <v>2013</v>
      </c>
      <c r="B16" s="1">
        <v>913.22296524789704</v>
      </c>
      <c r="C16" s="1">
        <v>547.08621061781901</v>
      </c>
      <c r="D16" s="1">
        <v>390.13799447775699</v>
      </c>
      <c r="E16" s="1">
        <v>271</v>
      </c>
      <c r="F16" s="1">
        <v>7235.8359313152796</v>
      </c>
      <c r="G16" s="1">
        <v>2884.6151372874301</v>
      </c>
      <c r="H16" s="1">
        <v>802.24659098895199</v>
      </c>
      <c r="I16" s="1">
        <v>1208.8592892607301</v>
      </c>
      <c r="J16" s="1">
        <v>1507.78361676441</v>
      </c>
      <c r="K16" s="1">
        <v>450.697617305932</v>
      </c>
      <c r="L16" s="1">
        <v>4099.1995016596402</v>
      </c>
      <c r="M16" s="1">
        <v>1116.77845258354</v>
      </c>
      <c r="N16" s="1">
        <v>1949.9877528910499</v>
      </c>
      <c r="O16" s="1">
        <v>1872.7003102650301</v>
      </c>
      <c r="P16" s="1">
        <v>12270.201633618401</v>
      </c>
      <c r="Q16" s="1">
        <v>2412.8158318834799</v>
      </c>
      <c r="R16" s="1">
        <v>194.72786062584299</v>
      </c>
      <c r="S16"/>
      <c r="T16"/>
      <c r="U16" s="8">
        <v>2013</v>
      </c>
      <c r="V16">
        <f t="shared" si="1"/>
        <v>271</v>
      </c>
      <c r="W16"/>
      <c r="X16"/>
      <c r="Y16"/>
      <c r="Z16"/>
      <c r="AA16"/>
      <c r="AB16"/>
      <c r="AC16"/>
      <c r="AD16"/>
      <c r="AE16"/>
      <c r="AF16"/>
      <c r="AG16"/>
      <c r="AH16"/>
    </row>
    <row r="17" spans="1:34" x14ac:dyDescent="0.2">
      <c r="A17" s="8">
        <v>2014</v>
      </c>
      <c r="B17" s="1">
        <v>1067.6468935652099</v>
      </c>
      <c r="C17" s="1">
        <v>606.633084487362</v>
      </c>
      <c r="D17" s="1">
        <v>401.33584485208502</v>
      </c>
      <c r="E17" s="1">
        <v>349</v>
      </c>
      <c r="F17" s="1">
        <v>7068.1722328531596</v>
      </c>
      <c r="G17" s="1">
        <v>3041.8261187592698</v>
      </c>
      <c r="H17" s="1">
        <v>755.54782579707899</v>
      </c>
      <c r="I17" s="1">
        <v>1222.8060130843701</v>
      </c>
      <c r="J17" s="1">
        <v>1386.01136548709</v>
      </c>
      <c r="K17" s="1">
        <v>466.41763624956502</v>
      </c>
      <c r="L17" s="1">
        <v>4191.8967999076303</v>
      </c>
      <c r="M17" s="1">
        <v>1171.7371154094301</v>
      </c>
      <c r="N17" s="1">
        <v>2273.12382088703</v>
      </c>
      <c r="O17" s="1">
        <v>2140.4317033195398</v>
      </c>
      <c r="P17" s="1">
        <v>13781.5878260802</v>
      </c>
      <c r="Q17" s="1">
        <v>2376.7897933997401</v>
      </c>
      <c r="R17" s="1">
        <v>175.68805518590199</v>
      </c>
      <c r="S17"/>
      <c r="T17"/>
      <c r="U17" s="8">
        <v>2014</v>
      </c>
      <c r="V17">
        <f t="shared" si="1"/>
        <v>349</v>
      </c>
      <c r="W17"/>
      <c r="X17"/>
      <c r="Y17"/>
      <c r="Z17"/>
      <c r="AA17"/>
      <c r="AB17"/>
      <c r="AC17"/>
      <c r="AD17"/>
      <c r="AE17"/>
      <c r="AF17"/>
      <c r="AG17"/>
      <c r="AH17"/>
    </row>
    <row r="18" spans="1:34" x14ac:dyDescent="0.2">
      <c r="A18" s="8">
        <v>2015</v>
      </c>
      <c r="B18" s="1">
        <v>1162.5707573090201</v>
      </c>
      <c r="C18" s="1">
        <v>693.40184453173799</v>
      </c>
      <c r="D18" s="1">
        <v>458.603514321143</v>
      </c>
      <c r="E18" s="1">
        <v>413</v>
      </c>
      <c r="F18" s="1">
        <v>8868.4954668538503</v>
      </c>
      <c r="G18" s="1">
        <v>3595.2839838722898</v>
      </c>
      <c r="H18" s="1">
        <v>865.304902742276</v>
      </c>
      <c r="I18" s="1">
        <v>1274.7275700269199</v>
      </c>
      <c r="J18" s="1">
        <v>1329.7871879085701</v>
      </c>
      <c r="K18" s="1">
        <v>582.10272460492001</v>
      </c>
      <c r="L18" s="1">
        <v>4311.7127829142601</v>
      </c>
      <c r="M18" s="1">
        <v>1017.93512753298</v>
      </c>
      <c r="N18" s="1">
        <v>2526.9541407797501</v>
      </c>
      <c r="O18" s="1">
        <v>2790.1811216954302</v>
      </c>
      <c r="P18" s="1">
        <v>14279.514209676699</v>
      </c>
      <c r="Q18" s="1">
        <v>2593.2017083846299</v>
      </c>
      <c r="R18" s="1">
        <v>236.714336520643</v>
      </c>
      <c r="S18"/>
      <c r="T18"/>
      <c r="U18" s="8">
        <v>2015</v>
      </c>
      <c r="V18">
        <f t="shared" si="1"/>
        <v>413</v>
      </c>
      <c r="W18"/>
      <c r="X18"/>
      <c r="Y18"/>
      <c r="Z18"/>
      <c r="AA18"/>
      <c r="AB18"/>
      <c r="AC18"/>
      <c r="AD18"/>
      <c r="AE18"/>
      <c r="AF18"/>
      <c r="AG18"/>
      <c r="AH18"/>
    </row>
    <row r="19" spans="1:34" x14ac:dyDescent="0.2">
      <c r="A19" s="8">
        <v>2016</v>
      </c>
      <c r="B19" s="1">
        <v>1178.55756951789</v>
      </c>
      <c r="C19" s="1">
        <v>772.86097684603101</v>
      </c>
      <c r="D19" s="1">
        <v>485.07978753134699</v>
      </c>
      <c r="E19" s="1">
        <v>391</v>
      </c>
      <c r="F19" s="1">
        <v>9377.1751218236695</v>
      </c>
      <c r="G19" s="1">
        <v>4226.60135839131</v>
      </c>
      <c r="H19" s="1">
        <v>1016.24273928932</v>
      </c>
      <c r="I19" s="1">
        <v>1284.46026896953</v>
      </c>
      <c r="J19" s="1">
        <v>1271.7737415414199</v>
      </c>
      <c r="K19" s="1">
        <v>597.78460954291097</v>
      </c>
      <c r="L19" s="1">
        <v>4684.1030434061304</v>
      </c>
      <c r="M19" s="1">
        <v>1023.67814080887</v>
      </c>
      <c r="N19" s="1">
        <v>2590.5235676536399</v>
      </c>
      <c r="O19" s="1">
        <v>3073.6373612152202</v>
      </c>
      <c r="P19" s="1">
        <v>13360.396986625001</v>
      </c>
      <c r="Q19" s="1">
        <v>2410.74587850749</v>
      </c>
      <c r="R19" s="1">
        <v>217.58551596611099</v>
      </c>
      <c r="S19"/>
      <c r="T19"/>
      <c r="U19" s="8">
        <v>2016</v>
      </c>
      <c r="V19">
        <f t="shared" si="1"/>
        <v>391</v>
      </c>
      <c r="W19"/>
      <c r="X19"/>
      <c r="Y19"/>
      <c r="Z19"/>
      <c r="AA19"/>
      <c r="AB19"/>
      <c r="AC19"/>
      <c r="AD19"/>
      <c r="AE19"/>
      <c r="AF19"/>
      <c r="AG19"/>
      <c r="AH19"/>
    </row>
    <row r="20" spans="1:34" x14ac:dyDescent="0.2">
      <c r="A20" s="8">
        <v>2017</v>
      </c>
      <c r="B20" s="1">
        <v>1216.6183588521601</v>
      </c>
      <c r="C20" s="1">
        <v>912.56191246399101</v>
      </c>
      <c r="D20" s="1">
        <v>558.07832459533699</v>
      </c>
      <c r="E20" s="1">
        <v>444</v>
      </c>
      <c r="F20" s="1">
        <v>9769.5175129068502</v>
      </c>
      <c r="G20" s="1">
        <v>4088.8878283495001</v>
      </c>
      <c r="H20" s="1">
        <v>995.25590759633997</v>
      </c>
      <c r="I20" s="1">
        <v>1314.31980778925</v>
      </c>
      <c r="J20" s="1">
        <v>1334.88641578542</v>
      </c>
      <c r="K20" s="1">
        <v>689.08379352730401</v>
      </c>
      <c r="L20" s="1">
        <v>5418.9617849655897</v>
      </c>
      <c r="M20" s="1">
        <v>930.41645658577295</v>
      </c>
      <c r="N20" s="1">
        <v>2814.05825029261</v>
      </c>
      <c r="O20" s="1">
        <v>3222.8877278537302</v>
      </c>
      <c r="P20" s="1">
        <v>14291.294737340901</v>
      </c>
      <c r="Q20" s="1">
        <v>2641.3256211569601</v>
      </c>
      <c r="R20" s="1">
        <v>230.06569112154401</v>
      </c>
      <c r="S20"/>
      <c r="T20"/>
      <c r="U20" s="8">
        <v>2017</v>
      </c>
      <c r="V20">
        <f t="shared" si="1"/>
        <v>444</v>
      </c>
      <c r="W20"/>
      <c r="X20"/>
      <c r="Y20"/>
      <c r="Z20"/>
      <c r="AA20"/>
      <c r="AB20"/>
      <c r="AC20"/>
      <c r="AD20"/>
      <c r="AE20"/>
      <c r="AF20"/>
      <c r="AG20"/>
      <c r="AH20"/>
    </row>
    <row r="21" spans="1:34" x14ac:dyDescent="0.2">
      <c r="A21" s="8">
        <v>2018</v>
      </c>
      <c r="B21" s="1">
        <v>1212.5188190976601</v>
      </c>
      <c r="C21" s="1">
        <v>871.58336514376003</v>
      </c>
      <c r="D21" s="1">
        <v>520.12138632354697</v>
      </c>
      <c r="E21" s="1">
        <v>385</v>
      </c>
      <c r="F21" s="1">
        <v>11936.0241457137</v>
      </c>
      <c r="G21" s="1">
        <v>4699.8273201450102</v>
      </c>
      <c r="H21" s="1">
        <v>1156.95213596959</v>
      </c>
      <c r="I21" s="1">
        <v>1304.5640576777901</v>
      </c>
      <c r="J21" s="1">
        <v>1530.5206112593401</v>
      </c>
      <c r="K21" s="1">
        <v>590.81653333201803</v>
      </c>
      <c r="L21" s="1">
        <v>5796.4889548514602</v>
      </c>
      <c r="M21" s="1">
        <v>862.94365118080896</v>
      </c>
      <c r="N21" s="1">
        <v>3014.2355927363601</v>
      </c>
      <c r="O21" s="1">
        <v>3246.0055631588898</v>
      </c>
      <c r="P21" s="1">
        <v>15582.179747514299</v>
      </c>
      <c r="Q21" s="1">
        <v>2607.9259041775699</v>
      </c>
      <c r="R21" s="1">
        <v>260.547419850631</v>
      </c>
      <c r="S21"/>
      <c r="T21"/>
      <c r="U21" s="8">
        <v>2018</v>
      </c>
      <c r="V21">
        <f t="shared" si="1"/>
        <v>385</v>
      </c>
      <c r="W21"/>
      <c r="X21"/>
      <c r="Y21"/>
      <c r="Z21"/>
      <c r="AA21"/>
      <c r="AB21"/>
      <c r="AC21"/>
      <c r="AD21"/>
      <c r="AE21"/>
      <c r="AF21"/>
      <c r="AG21"/>
      <c r="AH21"/>
    </row>
    <row r="22" spans="1:34" x14ac:dyDescent="0.2">
      <c r="A22" s="8">
        <v>2019</v>
      </c>
      <c r="B22" s="1">
        <v>1355.5221751650799</v>
      </c>
      <c r="C22" s="1">
        <v>1029.33091338862</v>
      </c>
      <c r="D22" s="1">
        <v>534.63947782478897</v>
      </c>
      <c r="E22" s="1">
        <v>495</v>
      </c>
      <c r="F22" s="1">
        <v>12770.068304677799</v>
      </c>
      <c r="G22" s="1">
        <v>4311.6455664343302</v>
      </c>
      <c r="H22" s="1">
        <v>1052.5562540579999</v>
      </c>
      <c r="I22" s="1">
        <v>1346.26419354227</v>
      </c>
      <c r="J22" s="1">
        <v>1534.61554080838</v>
      </c>
      <c r="K22" s="1">
        <v>590.77808027381695</v>
      </c>
      <c r="L22" s="1">
        <v>5692.6518388730801</v>
      </c>
      <c r="M22" s="1">
        <v>997.12898920355303</v>
      </c>
      <c r="N22" s="1">
        <v>2976.2904423453901</v>
      </c>
      <c r="O22" s="1">
        <v>3471.5531014920002</v>
      </c>
      <c r="P22" s="1">
        <v>16700.9309857021</v>
      </c>
      <c r="Q22" s="1">
        <v>2731.0382633065101</v>
      </c>
      <c r="R22" s="1">
        <v>294.494764105841</v>
      </c>
      <c r="S22"/>
      <c r="T22"/>
      <c r="U22" s="8">
        <v>2019</v>
      </c>
      <c r="V22">
        <f t="shared" si="1"/>
        <v>495</v>
      </c>
      <c r="W22"/>
      <c r="X22"/>
      <c r="Y22"/>
      <c r="Z22"/>
      <c r="AA22"/>
      <c r="AB22"/>
      <c r="AC22"/>
      <c r="AD22"/>
      <c r="AE22"/>
      <c r="AF22"/>
      <c r="AG22"/>
      <c r="AH22"/>
    </row>
    <row r="23" spans="1:34" x14ac:dyDescent="0.2">
      <c r="A23" s="8">
        <v>2020</v>
      </c>
      <c r="B23" s="1">
        <v>1614.5181467084701</v>
      </c>
      <c r="C23" s="1">
        <v>1065.0494915957299</v>
      </c>
      <c r="D23" s="1">
        <v>702.631158132412</v>
      </c>
      <c r="E23" s="1">
        <v>614</v>
      </c>
      <c r="F23" s="1">
        <v>13539.133246268801</v>
      </c>
      <c r="G23" s="1">
        <v>4433.7624796099399</v>
      </c>
      <c r="H23" s="1">
        <v>1066.30980178646</v>
      </c>
      <c r="I23" s="1">
        <v>1468.0444549630599</v>
      </c>
      <c r="J23" s="1">
        <v>1534.5857797727001</v>
      </c>
      <c r="K23" s="1">
        <v>720.39113716158397</v>
      </c>
      <c r="L23" s="1">
        <v>6143.85733288551</v>
      </c>
      <c r="M23" s="1">
        <v>1143.4062647472399</v>
      </c>
      <c r="N23" s="1">
        <v>3485.61529899067</v>
      </c>
      <c r="O23" s="1">
        <v>4077.5413946216599</v>
      </c>
      <c r="P23" s="1">
        <v>18609.875053978401</v>
      </c>
      <c r="Q23" s="1">
        <v>2824.0109874182699</v>
      </c>
      <c r="R23" s="1">
        <v>317.051544175819</v>
      </c>
      <c r="S23"/>
      <c r="T23"/>
      <c r="U23" s="8">
        <v>2020</v>
      </c>
      <c r="V23">
        <f t="shared" si="1"/>
        <v>614</v>
      </c>
      <c r="W23"/>
      <c r="X23"/>
      <c r="Y23"/>
      <c r="Z23"/>
      <c r="AA23"/>
      <c r="AB23"/>
      <c r="AC23"/>
      <c r="AD23"/>
      <c r="AE23"/>
      <c r="AF23"/>
      <c r="AG23"/>
      <c r="AH23"/>
    </row>
    <row r="24" spans="1:34" x14ac:dyDescent="0.2">
      <c r="A24" s="8">
        <v>2021</v>
      </c>
      <c r="B24" s="1">
        <v>1719.2874241270899</v>
      </c>
      <c r="C24" s="1">
        <v>1241.6106483358201</v>
      </c>
      <c r="D24" s="1">
        <v>730.61657353489397</v>
      </c>
      <c r="E24" s="1">
        <v>395</v>
      </c>
      <c r="F24" s="1">
        <v>17411.174293269902</v>
      </c>
      <c r="G24" s="1">
        <v>5423.0196622439598</v>
      </c>
      <c r="H24" s="1">
        <v>1297.3933599099701</v>
      </c>
      <c r="I24" s="1">
        <v>1650.31084066979</v>
      </c>
      <c r="J24" s="1">
        <v>1441.26501812529</v>
      </c>
      <c r="K24" s="1">
        <v>703.83184317948997</v>
      </c>
      <c r="L24" s="1">
        <v>7653.7315343293603</v>
      </c>
      <c r="M24" s="1">
        <v>1271.8223746449801</v>
      </c>
      <c r="N24" s="1">
        <v>4107.9972485456301</v>
      </c>
      <c r="O24" s="1">
        <v>4828.1209116894397</v>
      </c>
      <c r="P24" s="1">
        <v>21057.428837157298</v>
      </c>
      <c r="Q24" s="1">
        <v>3314.7680959911399</v>
      </c>
      <c r="R24" s="1">
        <v>328.46748766794201</v>
      </c>
      <c r="S24"/>
      <c r="T24"/>
      <c r="U24" s="8">
        <v>2021</v>
      </c>
      <c r="V24">
        <f t="shared" si="1"/>
        <v>395</v>
      </c>
      <c r="W24"/>
      <c r="X24"/>
      <c r="Y24"/>
      <c r="Z24"/>
      <c r="AA24"/>
      <c r="AB24"/>
      <c r="AC24"/>
      <c r="AD24"/>
      <c r="AE24"/>
      <c r="AF24"/>
      <c r="AG24"/>
      <c r="AH24"/>
    </row>
    <row r="25" spans="1:34" x14ac:dyDescent="0.2">
      <c r="A25" s="8">
        <v>2022</v>
      </c>
      <c r="B25" s="1">
        <v>1752.9839230812199</v>
      </c>
      <c r="C25" s="1">
        <v>1187.2627389080201</v>
      </c>
      <c r="D25" s="1">
        <v>531.72274568777095</v>
      </c>
      <c r="E25" s="1">
        <v>642</v>
      </c>
      <c r="F25" s="1">
        <v>17137.328911274799</v>
      </c>
      <c r="G25" s="1">
        <v>6133.2539750299202</v>
      </c>
      <c r="H25" s="1">
        <v>1180.2962561289401</v>
      </c>
      <c r="I25" s="1">
        <v>1392.0831879324401</v>
      </c>
      <c r="J25" s="1">
        <v>1627.1993518582599</v>
      </c>
      <c r="K25" s="1">
        <v>666.62925668845799</v>
      </c>
      <c r="L25" s="1">
        <v>7507.93616998585</v>
      </c>
      <c r="M25" s="1">
        <v>1131.2313497017001</v>
      </c>
      <c r="N25" s="1">
        <v>3804.6583984550598</v>
      </c>
      <c r="O25" s="1">
        <v>3510.1937191385</v>
      </c>
      <c r="P25" s="1">
        <v>21669.122595297998</v>
      </c>
      <c r="Q25" s="1">
        <v>3231.0069987736301</v>
      </c>
      <c r="R25" s="1">
        <v>286.432387433396</v>
      </c>
      <c r="S25"/>
      <c r="T25"/>
      <c r="U25" s="8">
        <v>2022</v>
      </c>
      <c r="V25">
        <f t="shared" si="1"/>
        <v>642</v>
      </c>
      <c r="W25"/>
      <c r="X25"/>
      <c r="Y25"/>
      <c r="Z25"/>
      <c r="AA25"/>
      <c r="AB25"/>
      <c r="AC25"/>
      <c r="AD25"/>
      <c r="AE25"/>
      <c r="AF25"/>
      <c r="AG25"/>
      <c r="AH25"/>
    </row>
    <row r="26" spans="1:34" x14ac:dyDescent="0.2">
      <c r="A26" s="8">
        <v>2023</v>
      </c>
      <c r="B26" s="1">
        <v>1652.7419501369</v>
      </c>
      <c r="C26" s="1">
        <v>1065.21521410796</v>
      </c>
      <c r="D26" s="1">
        <v>554.54684862132797</v>
      </c>
      <c r="E26" s="1">
        <v>252</v>
      </c>
      <c r="F26" s="1">
        <v>15943.2113024602</v>
      </c>
      <c r="G26" s="1">
        <v>5388.4017045147702</v>
      </c>
      <c r="H26" s="1">
        <v>1273.7013907732901</v>
      </c>
      <c r="I26" s="1">
        <v>1234.82999110433</v>
      </c>
      <c r="J26" s="1">
        <v>1355.4374666066401</v>
      </c>
      <c r="K26" s="1">
        <v>616.99060565515299</v>
      </c>
      <c r="L26" s="1">
        <v>7967.6165701095597</v>
      </c>
      <c r="M26" s="1">
        <v>1079.72461942269</v>
      </c>
      <c r="N26" s="1">
        <v>3463.8234093856699</v>
      </c>
      <c r="O26" s="1">
        <v>3852.0661752573401</v>
      </c>
      <c r="P26" s="1">
        <v>18357.4866767731</v>
      </c>
      <c r="Q26" s="1">
        <v>3003.8066239508298</v>
      </c>
      <c r="R26" s="1">
        <v>278.79374298125401</v>
      </c>
      <c r="S26"/>
      <c r="T26"/>
      <c r="U26" s="8">
        <v>2023</v>
      </c>
      <c r="V26">
        <f t="shared" si="1"/>
        <v>252</v>
      </c>
      <c r="W26"/>
      <c r="X26"/>
      <c r="Y26"/>
      <c r="Z26"/>
      <c r="AA26"/>
      <c r="AB26"/>
      <c r="AC26"/>
      <c r="AD26"/>
      <c r="AE26"/>
      <c r="AF26"/>
      <c r="AG26"/>
      <c r="AH26"/>
    </row>
    <row r="28" spans="1:34" x14ac:dyDescent="0.2">
      <c r="A28" s="11" t="s">
        <v>56</v>
      </c>
      <c r="B28" s="1">
        <f>SUM(B3:B26)</f>
        <v>36300.894780275325</v>
      </c>
      <c r="C28" s="1">
        <f t="shared" ref="C28:R28" si="2">SUM(C3:C26)</f>
        <v>21520.437735636246</v>
      </c>
      <c r="D28" s="1">
        <f t="shared" si="2"/>
        <v>11632.020975328584</v>
      </c>
      <c r="E28" s="1">
        <f t="shared" si="2"/>
        <v>6562</v>
      </c>
      <c r="F28" s="1">
        <f t="shared" si="2"/>
        <v>278730.31466574501</v>
      </c>
      <c r="G28" s="1">
        <f t="shared" si="2"/>
        <v>119892.04326833904</v>
      </c>
      <c r="H28" s="1">
        <f t="shared" si="2"/>
        <v>26873.33517047864</v>
      </c>
      <c r="I28" s="1">
        <f t="shared" si="2"/>
        <v>33182.920079991898</v>
      </c>
      <c r="J28" s="1">
        <f t="shared" si="2"/>
        <v>39045.334093729318</v>
      </c>
      <c r="K28" s="1">
        <f t="shared" si="2"/>
        <v>17885.737014374667</v>
      </c>
      <c r="L28" s="1">
        <f t="shared" si="2"/>
        <v>137340.79894084891</v>
      </c>
      <c r="M28" s="1">
        <f t="shared" si="2"/>
        <v>25150.186071921758</v>
      </c>
      <c r="N28" s="1">
        <f t="shared" si="2"/>
        <v>66617.666950480867</v>
      </c>
      <c r="O28" s="1">
        <f t="shared" si="2"/>
        <v>68778.896354823897</v>
      </c>
      <c r="P28" s="1">
        <f t="shared" si="2"/>
        <v>337532.01442567463</v>
      </c>
      <c r="Q28" s="1">
        <f t="shared" si="2"/>
        <v>74832.589287520503</v>
      </c>
      <c r="R28" s="1">
        <f t="shared" si="2"/>
        <v>6702.2726084892192</v>
      </c>
    </row>
    <row r="29" spans="1:34" x14ac:dyDescent="0.2">
      <c r="A29" s="11"/>
      <c r="C29" s="1"/>
      <c r="E29" s="1"/>
      <c r="G29" s="1"/>
      <c r="I29" s="1"/>
      <c r="K29" s="1"/>
      <c r="M29" s="1"/>
      <c r="O29" s="1"/>
      <c r="Q29" s="1"/>
    </row>
    <row r="30" spans="1:34" ht="19" x14ac:dyDescent="0.25">
      <c r="A30" s="36" t="s">
        <v>94</v>
      </c>
      <c r="B30" s="36"/>
      <c r="C30" s="36"/>
      <c r="D30" s="36"/>
    </row>
    <row r="31" spans="1:34" ht="19" x14ac:dyDescent="0.25">
      <c r="A31" s="35" t="s">
        <v>57</v>
      </c>
      <c r="B31" s="35"/>
      <c r="C31" s="35"/>
      <c r="D31" s="16">
        <f>SUM(B28:R28)</f>
        <v>1308579.4624236585</v>
      </c>
    </row>
    <row r="32" spans="1:34" ht="19" x14ac:dyDescent="0.25">
      <c r="A32" s="35" t="s">
        <v>58</v>
      </c>
      <c r="B32" s="35"/>
      <c r="C32" s="35"/>
      <c r="D32" s="16">
        <f>AVERAGE(B28:R28)</f>
        <v>76975.26249550932</v>
      </c>
    </row>
    <row r="33" spans="1:4" ht="19" x14ac:dyDescent="0.25">
      <c r="A33" s="35" t="s">
        <v>90</v>
      </c>
      <c r="B33" s="35"/>
      <c r="C33" s="35"/>
      <c r="D33" s="16">
        <v>130125290</v>
      </c>
    </row>
    <row r="34" spans="1:4" ht="19" x14ac:dyDescent="0.25">
      <c r="A34" s="35" t="s">
        <v>91</v>
      </c>
      <c r="B34" s="35"/>
      <c r="C34" s="35"/>
      <c r="D34" s="17">
        <f>D31/D33</f>
        <v>1.0056303908515082E-2</v>
      </c>
    </row>
    <row r="36" spans="1:4" x14ac:dyDescent="0.2">
      <c r="B36" s="7" t="s">
        <v>66</v>
      </c>
    </row>
    <row r="37" spans="1:4" x14ac:dyDescent="0.2">
      <c r="B37" s="4" t="s">
        <v>12</v>
      </c>
    </row>
  </sheetData>
  <mergeCells count="7">
    <mergeCell ref="A34:C34"/>
    <mergeCell ref="A30:D30"/>
    <mergeCell ref="U1:V1"/>
    <mergeCell ref="B1:R1"/>
    <mergeCell ref="A31:C31"/>
    <mergeCell ref="A32:C32"/>
    <mergeCell ref="A33:C33"/>
  </mergeCells>
  <dataValidations count="1">
    <dataValidation type="list" allowBlank="1" showInputMessage="1" showErrorMessage="1" sqref="B37" xr:uid="{7A721C6D-5A4B-442C-91C5-90A0958DE26A}">
      <formula1>$B$2:$R$2</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17C1E-EF9D-4024-9050-392BCA6CB22F}">
  <sheetPr codeName="Sheet5"/>
  <dimension ref="A1:P63"/>
  <sheetViews>
    <sheetView topLeftCell="A26" workbookViewId="0">
      <selection activeCell="A2" sqref="A2:I26"/>
    </sheetView>
  </sheetViews>
  <sheetFormatPr baseColWidth="10" defaultColWidth="17.5" defaultRowHeight="15" x14ac:dyDescent="0.2"/>
  <cols>
    <col min="1" max="1" width="17.5" style="2"/>
    <col min="2" max="2" width="17.5" style="1"/>
    <col min="3" max="3" width="17.5" style="2"/>
    <col min="4" max="4" width="17.5" style="1"/>
    <col min="5" max="5" width="17.5" style="2"/>
    <col min="6" max="6" width="17.5" style="1"/>
    <col min="7" max="7" width="17.5" style="2"/>
    <col min="8" max="8" width="17.5" style="1"/>
    <col min="9" max="9" width="17.5" style="2"/>
    <col min="10" max="10" width="17.5" style="1"/>
    <col min="11" max="11" width="17.5" style="2"/>
    <col min="12" max="12" width="17.5" style="1"/>
    <col min="13" max="13" width="17.5" style="2"/>
    <col min="14" max="14" width="17.5" style="1"/>
    <col min="15" max="15" width="17.5" style="2"/>
    <col min="16" max="16" width="17.5" style="1"/>
  </cols>
  <sheetData>
    <row r="1" spans="1:16" x14ac:dyDescent="0.2">
      <c r="A1" s="40" t="s">
        <v>55</v>
      </c>
      <c r="B1" s="40"/>
      <c r="C1" s="40"/>
      <c r="D1" s="40"/>
      <c r="E1" s="40"/>
      <c r="F1" s="40"/>
      <c r="G1" s="40"/>
      <c r="H1" s="40"/>
      <c r="I1" s="40"/>
      <c r="K1" s="3"/>
      <c r="L1" s="37" t="s">
        <v>65</v>
      </c>
      <c r="M1" s="37"/>
      <c r="O1" s="3"/>
    </row>
    <row r="2" spans="1:16" x14ac:dyDescent="0.2">
      <c r="A2" s="10" t="s">
        <v>59</v>
      </c>
      <c r="B2" s="13" t="s">
        <v>10</v>
      </c>
      <c r="C2" s="13" t="s">
        <v>23</v>
      </c>
      <c r="D2" s="13" t="s">
        <v>25</v>
      </c>
      <c r="E2" s="13" t="s">
        <v>33</v>
      </c>
      <c r="F2" s="13" t="s">
        <v>35</v>
      </c>
      <c r="G2" s="13" t="s">
        <v>41</v>
      </c>
      <c r="H2" s="13" t="s">
        <v>42</v>
      </c>
      <c r="I2" s="13" t="s">
        <v>48</v>
      </c>
      <c r="J2"/>
      <c r="L2"/>
      <c r="M2" t="str">
        <f>B37</f>
        <v>New York</v>
      </c>
      <c r="O2"/>
      <c r="P2"/>
    </row>
    <row r="3" spans="1:16" x14ac:dyDescent="0.2">
      <c r="A3" s="9">
        <v>2000</v>
      </c>
      <c r="B3" s="1">
        <v>782.771105677783</v>
      </c>
      <c r="C3" s="1">
        <v>481.04768844816999</v>
      </c>
      <c r="D3" s="1">
        <v>1444.5557053581999</v>
      </c>
      <c r="E3" s="1">
        <v>527.37836487246602</v>
      </c>
      <c r="F3" s="1">
        <v>3645.1562140057099</v>
      </c>
      <c r="G3" s="1">
        <v>3276.0176841736902</v>
      </c>
      <c r="H3" s="1">
        <v>221.207640053527</v>
      </c>
      <c r="I3" s="1">
        <v>189.172374468648</v>
      </c>
      <c r="J3"/>
      <c r="K3"/>
      <c r="L3" s="9">
        <v>2000</v>
      </c>
      <c r="M3">
        <f>INDEX(B3:I26,MATCH(L3,A3:A26,0),MATCH(M2,B2:I2,0))</f>
        <v>3645.1562140057099</v>
      </c>
      <c r="N3"/>
      <c r="O3"/>
      <c r="P3"/>
    </row>
    <row r="4" spans="1:16" x14ac:dyDescent="0.2">
      <c r="A4" s="9">
        <v>2001</v>
      </c>
      <c r="B4" s="1">
        <v>789.63564262115801</v>
      </c>
      <c r="C4" s="1">
        <v>481.77826742629799</v>
      </c>
      <c r="D4" s="1">
        <v>1390.8249987670399</v>
      </c>
      <c r="E4" s="1">
        <v>512.578850328312</v>
      </c>
      <c r="F4" s="1">
        <v>3750.8495270583198</v>
      </c>
      <c r="G4" s="1">
        <v>3160.1473082969901</v>
      </c>
      <c r="H4" s="1">
        <v>200.25029486428301</v>
      </c>
      <c r="I4" s="1">
        <v>202.08189376127001</v>
      </c>
      <c r="J4"/>
      <c r="K4"/>
      <c r="L4" s="9">
        <v>2001</v>
      </c>
      <c r="M4">
        <f t="shared" ref="M4:M5" si="0">INDEX(B4:I27,MATCH(L4,A4:A27,0),MATCH(M3,B3:I3,0))</f>
        <v>3750.8495270583198</v>
      </c>
      <c r="N4"/>
      <c r="O4"/>
      <c r="P4"/>
    </row>
    <row r="5" spans="1:16" x14ac:dyDescent="0.2">
      <c r="A5" s="9">
        <v>2002</v>
      </c>
      <c r="B5" s="1">
        <v>808.621597080328</v>
      </c>
      <c r="C5" s="1">
        <v>578.11783455008401</v>
      </c>
      <c r="D5" s="1">
        <v>1425.45236339492</v>
      </c>
      <c r="E5" s="1">
        <v>667.66007968503095</v>
      </c>
      <c r="F5" s="1">
        <v>4109.3325518987704</v>
      </c>
      <c r="G5" s="1">
        <v>3460.95105044814</v>
      </c>
      <c r="H5" s="1">
        <v>217.31981110512999</v>
      </c>
      <c r="I5" s="1">
        <v>244.674423187119</v>
      </c>
      <c r="J5"/>
      <c r="K5"/>
      <c r="L5" s="9">
        <v>2002</v>
      </c>
      <c r="M5">
        <f t="shared" si="0"/>
        <v>4109.3325518987704</v>
      </c>
      <c r="N5"/>
      <c r="O5"/>
      <c r="P5"/>
    </row>
    <row r="6" spans="1:16" x14ac:dyDescent="0.2">
      <c r="A6" s="9">
        <v>2003</v>
      </c>
      <c r="B6" s="1">
        <v>837.67123357967102</v>
      </c>
      <c r="C6" s="1">
        <v>583.08334429146998</v>
      </c>
      <c r="D6" s="1">
        <v>1534.2190215063399</v>
      </c>
      <c r="E6" s="1">
        <v>641.47509561582604</v>
      </c>
      <c r="F6" s="1">
        <v>4127.1447655141101</v>
      </c>
      <c r="G6" s="1">
        <v>3556.6978789575101</v>
      </c>
      <c r="H6" s="1">
        <v>204.86447128527399</v>
      </c>
      <c r="I6" s="1">
        <v>235.23226903609401</v>
      </c>
      <c r="J6"/>
      <c r="K6"/>
      <c r="L6" s="9">
        <v>2003</v>
      </c>
      <c r="M6">
        <f t="shared" ref="M6:M26" si="1">INDEX(B6:I30,MATCH(L6,A6:A30,0),MATCH(M5,B5:I5,0))</f>
        <v>4127.1447655141101</v>
      </c>
      <c r="N6"/>
      <c r="O6"/>
      <c r="P6"/>
    </row>
    <row r="7" spans="1:16" x14ac:dyDescent="0.2">
      <c r="A7" s="9">
        <v>2004</v>
      </c>
      <c r="B7" s="1">
        <v>987.85450670036801</v>
      </c>
      <c r="C7" s="1">
        <v>716.07513161102702</v>
      </c>
      <c r="D7" s="1">
        <v>1757.7806491158401</v>
      </c>
      <c r="E7" s="1">
        <v>720.94838606280803</v>
      </c>
      <c r="F7" s="1">
        <v>4651.8606919547101</v>
      </c>
      <c r="G7" s="1">
        <v>3829.32912332666</v>
      </c>
      <c r="H7" s="1">
        <v>208.76212358360999</v>
      </c>
      <c r="I7" s="1">
        <v>285.60586194579099</v>
      </c>
      <c r="J7"/>
      <c r="K7"/>
      <c r="L7" s="9">
        <v>2004</v>
      </c>
      <c r="M7">
        <f t="shared" si="1"/>
        <v>4651.8606919547101</v>
      </c>
      <c r="N7"/>
      <c r="O7"/>
      <c r="P7"/>
    </row>
    <row r="8" spans="1:16" x14ac:dyDescent="0.2">
      <c r="A8" s="9">
        <v>2005</v>
      </c>
      <c r="B8" s="1">
        <v>954.74897726043298</v>
      </c>
      <c r="C8" s="1">
        <v>724.21681144898105</v>
      </c>
      <c r="D8" s="1">
        <v>1928.43340350788</v>
      </c>
      <c r="E8" s="1">
        <v>636.25916684495905</v>
      </c>
      <c r="F8" s="1">
        <v>4938.6476356831299</v>
      </c>
      <c r="G8" s="1">
        <v>3693.4265392934399</v>
      </c>
      <c r="H8" s="1">
        <v>248.63130941545401</v>
      </c>
      <c r="I8" s="1">
        <v>241.24239227951</v>
      </c>
      <c r="J8"/>
      <c r="K8"/>
      <c r="L8" s="9">
        <v>2005</v>
      </c>
      <c r="M8">
        <f t="shared" si="1"/>
        <v>4938.6476356831299</v>
      </c>
      <c r="N8"/>
      <c r="O8"/>
      <c r="P8"/>
    </row>
    <row r="9" spans="1:16" x14ac:dyDescent="0.2">
      <c r="A9" s="9">
        <v>2006</v>
      </c>
      <c r="B9" s="1">
        <v>786.561291917679</v>
      </c>
      <c r="C9" s="1">
        <v>605.69729342762901</v>
      </c>
      <c r="D9" s="1">
        <v>1716.38557286121</v>
      </c>
      <c r="E9" s="1">
        <v>490.02677641563798</v>
      </c>
      <c r="F9" s="1">
        <v>4640.4468172995403</v>
      </c>
      <c r="G9" s="1">
        <v>3364.5679758121501</v>
      </c>
      <c r="H9" s="1">
        <v>188.09850120901999</v>
      </c>
      <c r="I9" s="1">
        <v>238.095526952385</v>
      </c>
      <c r="J9"/>
      <c r="K9"/>
      <c r="L9" s="9">
        <v>2006</v>
      </c>
      <c r="M9">
        <f t="shared" si="1"/>
        <v>4640.4468172995403</v>
      </c>
      <c r="N9"/>
      <c r="O9"/>
      <c r="P9"/>
    </row>
    <row r="10" spans="1:16" x14ac:dyDescent="0.2">
      <c r="A10" s="9">
        <v>2007</v>
      </c>
      <c r="B10" s="1">
        <v>625.43238409118601</v>
      </c>
      <c r="C10" s="1">
        <v>483.20148182279701</v>
      </c>
      <c r="D10" s="1">
        <v>1250.8299736562001</v>
      </c>
      <c r="E10" s="1">
        <v>363.03251348843901</v>
      </c>
      <c r="F10" s="1">
        <v>4648.4280074510598</v>
      </c>
      <c r="G10" s="1">
        <v>2802.7924046246699</v>
      </c>
      <c r="H10" s="1">
        <v>159.32234309853001</v>
      </c>
      <c r="I10" s="1">
        <v>163.678601686977</v>
      </c>
      <c r="J10"/>
      <c r="K10"/>
      <c r="L10" s="9">
        <v>2007</v>
      </c>
      <c r="M10">
        <f t="shared" si="1"/>
        <v>4648.4280074510598</v>
      </c>
      <c r="N10"/>
      <c r="O10"/>
      <c r="P10"/>
    </row>
    <row r="11" spans="1:16" x14ac:dyDescent="0.2">
      <c r="A11" s="9">
        <v>2008</v>
      </c>
      <c r="B11" s="1">
        <v>453.18557641008903</v>
      </c>
      <c r="C11" s="1">
        <v>293.92920589337501</v>
      </c>
      <c r="D11" s="1">
        <v>775.73761467025099</v>
      </c>
      <c r="E11" s="1">
        <v>269.023020985458</v>
      </c>
      <c r="F11" s="1">
        <v>3850.22849793458</v>
      </c>
      <c r="G11" s="1">
        <v>1874.0635744961401</v>
      </c>
      <c r="H11" s="1">
        <v>97.2313533548745</v>
      </c>
      <c r="I11" s="1">
        <v>115.078092630005</v>
      </c>
      <c r="J11"/>
      <c r="K11"/>
      <c r="L11" s="9">
        <v>2008</v>
      </c>
      <c r="M11">
        <f t="shared" si="1"/>
        <v>3850.22849793458</v>
      </c>
      <c r="N11"/>
      <c r="O11"/>
      <c r="P11"/>
    </row>
    <row r="12" spans="1:16" x14ac:dyDescent="0.2">
      <c r="A12" s="9">
        <v>2009</v>
      </c>
      <c r="B12" s="1">
        <v>273.56950670549901</v>
      </c>
      <c r="C12" s="1">
        <v>226.60445619448399</v>
      </c>
      <c r="D12" s="1">
        <v>609.30402547341703</v>
      </c>
      <c r="E12" s="1">
        <v>167.90247800284001</v>
      </c>
      <c r="F12" s="1">
        <v>1413.4617946232499</v>
      </c>
      <c r="G12" s="1">
        <v>1536.6651496023501</v>
      </c>
      <c r="H12" s="1">
        <v>76.091416185127002</v>
      </c>
      <c r="I12" s="1">
        <v>94.223758899773898</v>
      </c>
      <c r="J12"/>
      <c r="K12"/>
      <c r="L12" s="9">
        <v>2009</v>
      </c>
      <c r="M12">
        <f t="shared" si="1"/>
        <v>1413.4617946232499</v>
      </c>
      <c r="N12"/>
      <c r="O12"/>
      <c r="P12"/>
    </row>
    <row r="13" spans="1:16" x14ac:dyDescent="0.2">
      <c r="A13" s="9">
        <v>2010</v>
      </c>
      <c r="B13" s="1">
        <v>271.72642778521902</v>
      </c>
      <c r="C13" s="1">
        <v>263.45802130261501</v>
      </c>
      <c r="D13" s="1">
        <v>721.33126520527105</v>
      </c>
      <c r="E13" s="1">
        <v>249.061531260007</v>
      </c>
      <c r="F13" s="1">
        <v>1705.60217064787</v>
      </c>
      <c r="G13" s="1">
        <v>1841.1085636570399</v>
      </c>
      <c r="H13" s="1">
        <v>77.710025744615095</v>
      </c>
      <c r="I13" s="1">
        <v>150.01799490085</v>
      </c>
      <c r="J13"/>
      <c r="K13"/>
      <c r="L13" s="9">
        <v>2010</v>
      </c>
      <c r="M13">
        <f t="shared" si="1"/>
        <v>1705.60217064787</v>
      </c>
      <c r="N13"/>
      <c r="O13"/>
      <c r="P13"/>
    </row>
    <row r="14" spans="1:16" x14ac:dyDescent="0.2">
      <c r="A14" s="9">
        <v>2011</v>
      </c>
      <c r="B14" s="1">
        <v>251.798457621945</v>
      </c>
      <c r="C14" s="1">
        <v>185.505170312058</v>
      </c>
      <c r="D14" s="1">
        <v>600.75904394945303</v>
      </c>
      <c r="E14" s="1">
        <v>200.81309147832201</v>
      </c>
      <c r="F14" s="1">
        <v>1736.04616927806</v>
      </c>
      <c r="G14" s="1">
        <v>1367.3789600580701</v>
      </c>
      <c r="H14" s="1">
        <v>61.459683786361801</v>
      </c>
      <c r="I14" s="1">
        <v>106.840759162038</v>
      </c>
      <c r="J14"/>
      <c r="K14"/>
      <c r="L14" s="9">
        <v>2011</v>
      </c>
      <c r="M14">
        <f t="shared" si="1"/>
        <v>1736.04616927806</v>
      </c>
      <c r="N14"/>
      <c r="O14"/>
      <c r="P14"/>
    </row>
    <row r="15" spans="1:16" x14ac:dyDescent="0.2">
      <c r="A15" s="9">
        <v>2012</v>
      </c>
      <c r="B15" s="1">
        <v>434.85804883982797</v>
      </c>
      <c r="C15" s="1">
        <v>222.625825157154</v>
      </c>
      <c r="D15" s="1">
        <v>868.21260048149804</v>
      </c>
      <c r="E15" s="1">
        <v>206.45442934933999</v>
      </c>
      <c r="F15" s="1">
        <v>2074.3351546321801</v>
      </c>
      <c r="G15" s="1">
        <v>1654.5850512710299</v>
      </c>
      <c r="H15" s="1">
        <v>64.993040932051699</v>
      </c>
      <c r="I15" s="1">
        <v>107.309323485606</v>
      </c>
      <c r="J15"/>
      <c r="K15"/>
      <c r="L15" s="9">
        <v>2012</v>
      </c>
      <c r="M15">
        <f t="shared" si="1"/>
        <v>2074.3351546321801</v>
      </c>
      <c r="N15"/>
      <c r="O15"/>
      <c r="P15"/>
    </row>
    <row r="16" spans="1:16" x14ac:dyDescent="0.2">
      <c r="A16" s="9">
        <v>2013</v>
      </c>
      <c r="B16" s="1">
        <v>434.24160745865203</v>
      </c>
      <c r="C16" s="1">
        <v>260.84475372571097</v>
      </c>
      <c r="D16" s="1">
        <v>1135.39208271748</v>
      </c>
      <c r="E16" s="1">
        <v>224.71922575430301</v>
      </c>
      <c r="F16" s="1">
        <v>2727.6925410601102</v>
      </c>
      <c r="G16" s="1">
        <v>1851.44954839458</v>
      </c>
      <c r="H16" s="1">
        <v>76.902025663328004</v>
      </c>
      <c r="I16" s="1">
        <v>130.44042426919199</v>
      </c>
      <c r="J16"/>
      <c r="K16"/>
      <c r="L16" s="9">
        <v>2013</v>
      </c>
      <c r="M16">
        <f t="shared" si="1"/>
        <v>2727.6925410601102</v>
      </c>
      <c r="N16"/>
      <c r="O16"/>
      <c r="P16"/>
    </row>
    <row r="17" spans="1:16" x14ac:dyDescent="0.2">
      <c r="A17" s="9">
        <v>2014</v>
      </c>
      <c r="B17" s="1">
        <v>439.18564689228299</v>
      </c>
      <c r="C17" s="1">
        <v>267.347922077818</v>
      </c>
      <c r="D17" s="1">
        <v>1126.0093050968701</v>
      </c>
      <c r="E17" s="1">
        <v>266.971129215313</v>
      </c>
      <c r="F17" s="1">
        <v>3027.7613758419102</v>
      </c>
      <c r="G17" s="1">
        <v>1825.1859199328901</v>
      </c>
      <c r="H17" s="1">
        <v>76.273124573231897</v>
      </c>
      <c r="I17" s="1">
        <v>111.066696847937</v>
      </c>
      <c r="J17"/>
      <c r="K17"/>
      <c r="L17" s="9">
        <v>2014</v>
      </c>
      <c r="M17">
        <f t="shared" si="1"/>
        <v>3027.7613758419102</v>
      </c>
      <c r="N17"/>
      <c r="O17"/>
      <c r="P17"/>
    </row>
    <row r="18" spans="1:16" x14ac:dyDescent="0.2">
      <c r="A18" s="9">
        <v>2015</v>
      </c>
      <c r="B18" s="1">
        <v>483.00870514291</v>
      </c>
      <c r="C18" s="1">
        <v>295.20033157393999</v>
      </c>
      <c r="D18" s="1">
        <v>1440.49302746986</v>
      </c>
      <c r="E18" s="1">
        <v>257.15417902944102</v>
      </c>
      <c r="F18" s="1">
        <v>5972.5157231831899</v>
      </c>
      <c r="G18" s="1">
        <v>1833.29289199394</v>
      </c>
      <c r="H18" s="1">
        <v>74.018086867187094</v>
      </c>
      <c r="I18" s="1">
        <v>163.51194319429399</v>
      </c>
      <c r="J18"/>
      <c r="K18"/>
      <c r="L18" s="9">
        <v>2015</v>
      </c>
      <c r="M18">
        <f t="shared" si="1"/>
        <v>5972.5157231831899</v>
      </c>
      <c r="N18"/>
      <c r="O18"/>
      <c r="P18"/>
    </row>
    <row r="19" spans="1:16" x14ac:dyDescent="0.2">
      <c r="A19" s="9">
        <v>2016</v>
      </c>
      <c r="B19" s="1">
        <v>392.36195872054401</v>
      </c>
      <c r="C19" s="1">
        <v>350.06596209200302</v>
      </c>
      <c r="D19" s="1">
        <v>1147.5006175817</v>
      </c>
      <c r="E19" s="1">
        <v>310.30679151793998</v>
      </c>
      <c r="F19" s="1">
        <v>2735.9124268999699</v>
      </c>
      <c r="G19" s="1">
        <v>1779.00655842686</v>
      </c>
      <c r="H19" s="1">
        <v>87.290302571998595</v>
      </c>
      <c r="I19" s="1">
        <v>149.13113959796499</v>
      </c>
      <c r="J19"/>
      <c r="K19"/>
      <c r="L19" s="9">
        <v>2016</v>
      </c>
      <c r="M19">
        <f t="shared" si="1"/>
        <v>2735.9124268999699</v>
      </c>
      <c r="N19"/>
      <c r="O19"/>
      <c r="P19"/>
    </row>
    <row r="20" spans="1:16" x14ac:dyDescent="0.2">
      <c r="A20" s="9">
        <v>2017</v>
      </c>
      <c r="B20" s="1">
        <v>368.60271775268302</v>
      </c>
      <c r="C20" s="1">
        <v>386.96975718756698</v>
      </c>
      <c r="D20" s="1">
        <v>1444.7213416685299</v>
      </c>
      <c r="E20" s="1">
        <v>269.54084445210498</v>
      </c>
      <c r="F20" s="1">
        <v>3323.1383243675</v>
      </c>
      <c r="G20" s="1">
        <v>1895.5998575185799</v>
      </c>
      <c r="H20" s="1">
        <v>96.446575211116297</v>
      </c>
      <c r="I20" s="1">
        <v>139.264853589149</v>
      </c>
      <c r="J20"/>
      <c r="K20"/>
      <c r="L20" s="9">
        <v>2017</v>
      </c>
      <c r="M20">
        <f t="shared" si="1"/>
        <v>3323.1383243675</v>
      </c>
      <c r="N20"/>
      <c r="O20"/>
      <c r="P20"/>
    </row>
    <row r="21" spans="1:16" x14ac:dyDescent="0.2">
      <c r="A21" s="9">
        <v>2018</v>
      </c>
      <c r="B21" s="1">
        <v>395.80605852256798</v>
      </c>
      <c r="C21" s="1">
        <v>359.58148901718101</v>
      </c>
      <c r="D21" s="1">
        <v>1209.1804637153</v>
      </c>
      <c r="E21" s="1">
        <v>318.83653549265199</v>
      </c>
      <c r="F21" s="1">
        <v>3158.83263407614</v>
      </c>
      <c r="G21" s="1">
        <v>1978.39920257985</v>
      </c>
      <c r="H21" s="1">
        <v>98.100018347254604</v>
      </c>
      <c r="I21" s="1">
        <v>143.26215078142201</v>
      </c>
      <c r="J21"/>
      <c r="K21"/>
      <c r="L21" s="9">
        <v>2018</v>
      </c>
      <c r="M21">
        <f t="shared" si="1"/>
        <v>3158.83263407614</v>
      </c>
      <c r="N21"/>
      <c r="O21"/>
      <c r="P21"/>
    </row>
    <row r="22" spans="1:16" x14ac:dyDescent="0.2">
      <c r="A22" s="9">
        <v>2019</v>
      </c>
      <c r="B22" s="1">
        <v>487.20770791141302</v>
      </c>
      <c r="C22" s="1">
        <v>409.77675612298299</v>
      </c>
      <c r="D22" s="1">
        <v>1133.1419088580601</v>
      </c>
      <c r="E22" s="1">
        <v>308.16861657076902</v>
      </c>
      <c r="F22" s="1">
        <v>3654.1492131905402</v>
      </c>
      <c r="G22" s="1">
        <v>1914.34911088587</v>
      </c>
      <c r="H22" s="1">
        <v>95.686232032730203</v>
      </c>
      <c r="I22" s="1">
        <v>124.852736541171</v>
      </c>
      <c r="J22"/>
      <c r="K22"/>
      <c r="L22" s="9">
        <v>2019</v>
      </c>
      <c r="M22">
        <f t="shared" si="1"/>
        <v>3654.1492131905402</v>
      </c>
      <c r="N22"/>
      <c r="O22"/>
      <c r="P22"/>
    </row>
    <row r="23" spans="1:16" x14ac:dyDescent="0.2">
      <c r="A23" s="9">
        <v>2020</v>
      </c>
      <c r="B23" s="1">
        <v>500.99851171398001</v>
      </c>
      <c r="C23" s="1">
        <v>460.43290399410699</v>
      </c>
      <c r="D23" s="1">
        <v>1328.28726286351</v>
      </c>
      <c r="E23" s="1">
        <v>328.04250852994301</v>
      </c>
      <c r="F23" s="1">
        <v>3199.5550908996502</v>
      </c>
      <c r="G23" s="1">
        <v>2071.5527886302498</v>
      </c>
      <c r="H23" s="1">
        <v>108.74052549018801</v>
      </c>
      <c r="I23" s="1">
        <v>153.84088039338201</v>
      </c>
      <c r="J23"/>
      <c r="K23"/>
      <c r="L23" s="9">
        <v>2020</v>
      </c>
      <c r="M23">
        <f t="shared" si="1"/>
        <v>3199.5550908996502</v>
      </c>
      <c r="N23"/>
      <c r="O23"/>
      <c r="P23"/>
    </row>
    <row r="24" spans="1:16" x14ac:dyDescent="0.2">
      <c r="A24" s="9">
        <v>2021</v>
      </c>
      <c r="B24" s="1">
        <v>391.79282726252399</v>
      </c>
      <c r="C24" s="1">
        <v>582.246972542908</v>
      </c>
      <c r="D24" s="1">
        <v>1525.1487621613401</v>
      </c>
      <c r="E24" s="1">
        <v>362.07390555526098</v>
      </c>
      <c r="F24" s="1">
        <v>3517.8463911888698</v>
      </c>
      <c r="G24" s="1">
        <v>3753.9639476020302</v>
      </c>
      <c r="H24" s="1">
        <v>124.822197078811</v>
      </c>
      <c r="I24" s="1">
        <v>179.58365741151999</v>
      </c>
      <c r="J24"/>
      <c r="K24"/>
      <c r="L24" s="9">
        <v>2021</v>
      </c>
      <c r="M24">
        <f t="shared" si="1"/>
        <v>3517.8463911888698</v>
      </c>
      <c r="N24"/>
      <c r="O24"/>
      <c r="P24"/>
    </row>
    <row r="25" spans="1:16" x14ac:dyDescent="0.2">
      <c r="A25" s="9">
        <v>2022</v>
      </c>
      <c r="B25" s="1">
        <v>443.07715084602199</v>
      </c>
      <c r="C25" s="1">
        <v>558.34496445211596</v>
      </c>
      <c r="D25" s="1">
        <v>1598.9800180657101</v>
      </c>
      <c r="E25" s="1">
        <v>354.63336128170499</v>
      </c>
      <c r="F25" s="1">
        <v>3502.5923282148301</v>
      </c>
      <c r="G25" s="1">
        <v>2057.9945313644098</v>
      </c>
      <c r="H25" s="1">
        <v>100.99365555496399</v>
      </c>
      <c r="I25" s="1">
        <v>165.638609278659</v>
      </c>
      <c r="J25"/>
      <c r="K25"/>
      <c r="L25" s="9">
        <v>2022</v>
      </c>
      <c r="M25">
        <f t="shared" si="1"/>
        <v>3502.5923282148301</v>
      </c>
      <c r="N25"/>
      <c r="O25"/>
      <c r="P25"/>
    </row>
    <row r="26" spans="1:16" x14ac:dyDescent="0.2">
      <c r="A26" s="9">
        <v>2023</v>
      </c>
      <c r="B26" s="1">
        <v>443.87694037267801</v>
      </c>
      <c r="C26" s="1">
        <v>485.94895475045399</v>
      </c>
      <c r="D26" s="1">
        <v>1163.47825927443</v>
      </c>
      <c r="E26" s="1">
        <v>348.37217125592099</v>
      </c>
      <c r="F26" s="1">
        <v>2076.8418756820201</v>
      </c>
      <c r="G26" s="1">
        <v>1958.4173189554001</v>
      </c>
      <c r="H26" s="1">
        <v>88.022223403578906</v>
      </c>
      <c r="I26" s="1">
        <v>180.79938707546799</v>
      </c>
      <c r="J26"/>
      <c r="K26"/>
      <c r="L26" s="9">
        <v>2023</v>
      </c>
      <c r="M26">
        <f t="shared" si="1"/>
        <v>2076.8418756820201</v>
      </c>
      <c r="N26"/>
      <c r="O26"/>
      <c r="P26"/>
    </row>
    <row r="28" spans="1:16" x14ac:dyDescent="0.2">
      <c r="A28" s="6" t="s">
        <v>56</v>
      </c>
      <c r="B28" s="7">
        <f>SUM(B3:B26)</f>
        <v>13038.594588887447</v>
      </c>
      <c r="C28" s="7">
        <f t="shared" ref="C28:I28" si="2">SUM(C3:C26)</f>
        <v>10262.10129942293</v>
      </c>
      <c r="D28" s="7">
        <f t="shared" si="2"/>
        <v>30276.159287420312</v>
      </c>
      <c r="E28" s="7">
        <f t="shared" si="2"/>
        <v>9001.4330530448005</v>
      </c>
      <c r="F28" s="7">
        <f t="shared" si="2"/>
        <v>82188.377922586005</v>
      </c>
      <c r="G28" s="7">
        <f t="shared" si="2"/>
        <v>58336.942940302542</v>
      </c>
      <c r="H28" s="7">
        <f t="shared" si="2"/>
        <v>3053.2369814122458</v>
      </c>
      <c r="I28" s="7">
        <f t="shared" si="2"/>
        <v>4014.6457513762261</v>
      </c>
      <c r="J28" s="7"/>
      <c r="K28" s="7"/>
      <c r="L28" s="7"/>
      <c r="M28" s="7"/>
      <c r="N28" s="7"/>
      <c r="O28" s="7"/>
      <c r="P28" s="7"/>
    </row>
    <row r="29" spans="1:16" x14ac:dyDescent="0.2">
      <c r="A29" s="6"/>
      <c r="B29" s="7"/>
      <c r="C29" s="7"/>
      <c r="D29" s="7"/>
      <c r="E29" s="7"/>
      <c r="F29" s="7"/>
      <c r="G29" s="7"/>
      <c r="H29" s="7"/>
      <c r="I29" s="7"/>
      <c r="J29" s="7"/>
      <c r="K29" s="7"/>
      <c r="L29" s="7"/>
      <c r="M29" s="7"/>
      <c r="N29" s="7"/>
      <c r="O29" s="7"/>
      <c r="P29" s="7"/>
    </row>
    <row r="30" spans="1:16" ht="19" x14ac:dyDescent="0.25">
      <c r="A30" s="36" t="s">
        <v>95</v>
      </c>
      <c r="B30" s="36"/>
      <c r="C30" s="36"/>
      <c r="D30" s="36"/>
    </row>
    <row r="31" spans="1:16" ht="19" x14ac:dyDescent="0.25">
      <c r="A31" s="35" t="s">
        <v>57</v>
      </c>
      <c r="B31" s="35"/>
      <c r="C31" s="35"/>
      <c r="D31" s="16">
        <f>SUM(B28:I28)</f>
        <v>210171.4918244525</v>
      </c>
    </row>
    <row r="32" spans="1:16" ht="19" x14ac:dyDescent="0.25">
      <c r="A32" s="35" t="s">
        <v>58</v>
      </c>
      <c r="B32" s="35"/>
      <c r="C32" s="35"/>
      <c r="D32" s="16">
        <f>AVERAGE(B28:I28)</f>
        <v>26271.436478056563</v>
      </c>
    </row>
    <row r="33" spans="1:4" ht="19" x14ac:dyDescent="0.25">
      <c r="A33" s="35" t="s">
        <v>90</v>
      </c>
      <c r="B33" s="35"/>
      <c r="C33" s="35"/>
      <c r="D33" s="16">
        <v>56983516</v>
      </c>
    </row>
    <row r="34" spans="1:4" ht="19" x14ac:dyDescent="0.25">
      <c r="A34" s="35" t="s">
        <v>91</v>
      </c>
      <c r="B34" s="35"/>
      <c r="C34" s="35"/>
      <c r="D34" s="17">
        <f>D31/D33</f>
        <v>3.6882857811801665E-3</v>
      </c>
    </row>
    <row r="36" spans="1:4" x14ac:dyDescent="0.2">
      <c r="B36" s="7" t="s">
        <v>66</v>
      </c>
    </row>
    <row r="37" spans="1:4" x14ac:dyDescent="0.2">
      <c r="B37" s="15" t="s">
        <v>35</v>
      </c>
    </row>
    <row r="63" spans="2:16" x14ac:dyDescent="0.2">
      <c r="B63" s="2"/>
      <c r="C63" s="1"/>
      <c r="D63" s="2"/>
      <c r="E63" s="1"/>
      <c r="F63" s="2"/>
      <c r="G63" s="1"/>
      <c r="H63" s="2"/>
      <c r="I63" s="1"/>
      <c r="J63" s="2"/>
      <c r="K63" s="1"/>
      <c r="L63" s="2"/>
      <c r="M63" s="1"/>
      <c r="N63" s="2"/>
      <c r="O63" s="1"/>
      <c r="P63"/>
    </row>
  </sheetData>
  <mergeCells count="7">
    <mergeCell ref="L1:M1"/>
    <mergeCell ref="A33:C33"/>
    <mergeCell ref="A34:C34"/>
    <mergeCell ref="A30:D30"/>
    <mergeCell ref="A31:C31"/>
    <mergeCell ref="A32:C32"/>
    <mergeCell ref="A1:I1"/>
  </mergeCells>
  <dataValidations count="2">
    <dataValidation type="list" allowBlank="1" showInputMessage="1" showErrorMessage="1" sqref="J3" xr:uid="{A3468E33-1972-421D-8C4A-B153DE32448F}">
      <formula1>$C$2:$I$2</formula1>
    </dataValidation>
    <dataValidation type="list" allowBlank="1" showInputMessage="1" showErrorMessage="1" sqref="B37 B64" xr:uid="{5289941F-AD73-482B-AB5D-D18E4157BB54}">
      <formula1>$B$2:$I$2</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5F82E-2141-4B5D-8930-28371E8CA651}">
  <sheetPr codeName="Sheet6"/>
  <dimension ref="A1:X37"/>
  <sheetViews>
    <sheetView workbookViewId="0">
      <selection activeCell="B37" sqref="B37"/>
    </sheetView>
  </sheetViews>
  <sheetFormatPr baseColWidth="10" defaultColWidth="8.83203125" defaultRowHeight="15" x14ac:dyDescent="0.2"/>
  <cols>
    <col min="1" max="1" width="20.33203125" style="2" customWidth="1"/>
    <col min="2" max="2" width="20.33203125" style="1" customWidth="1"/>
    <col min="3" max="3" width="20.33203125" style="2" customWidth="1"/>
    <col min="4" max="4" width="20.33203125" style="1" customWidth="1"/>
    <col min="5" max="5" width="20.33203125" style="2" customWidth="1"/>
    <col min="6" max="6" width="20.33203125" style="1" customWidth="1"/>
    <col min="7" max="7" width="20.33203125" style="2" customWidth="1"/>
    <col min="8" max="8" width="20.33203125" style="1" customWidth="1"/>
    <col min="9" max="9" width="20.33203125" style="2" customWidth="1"/>
    <col min="10" max="10" width="20.33203125" style="1" customWidth="1"/>
    <col min="11" max="11" width="20.33203125" style="2" customWidth="1"/>
    <col min="12" max="12" width="20.33203125" style="1" customWidth="1"/>
    <col min="13" max="13" width="20.33203125" style="2" customWidth="1"/>
    <col min="14" max="14" width="20.33203125" style="1" customWidth="1"/>
    <col min="15" max="15" width="20.33203125" style="2" customWidth="1"/>
    <col min="16" max="16" width="20.33203125" style="1" customWidth="1"/>
    <col min="17" max="17" width="20.33203125" style="2" customWidth="1"/>
    <col min="18" max="18" width="20.33203125" style="1" customWidth="1"/>
    <col min="19" max="19" width="20.33203125" style="2" customWidth="1"/>
    <col min="20" max="20" width="20.33203125" style="1" customWidth="1"/>
    <col min="21" max="21" width="20.33203125" style="2" customWidth="1"/>
    <col min="22" max="22" width="20.33203125" style="1" customWidth="1"/>
    <col min="23" max="23" width="20.33203125" style="2" customWidth="1"/>
    <col min="24" max="24" width="20.33203125" style="1" customWidth="1"/>
  </cols>
  <sheetData>
    <row r="1" spans="1:24" x14ac:dyDescent="0.2">
      <c r="A1" s="3"/>
      <c r="B1" s="38" t="s">
        <v>55</v>
      </c>
      <c r="C1" s="38"/>
      <c r="D1" s="38"/>
      <c r="E1" s="38"/>
      <c r="F1" s="38"/>
      <c r="G1" s="38"/>
      <c r="H1" s="38"/>
      <c r="I1" s="38"/>
      <c r="J1" s="38"/>
      <c r="K1" s="38"/>
      <c r="L1" s="38"/>
      <c r="M1" s="38"/>
      <c r="O1" s="3"/>
      <c r="Q1" s="3" t="str">
        <f>B37</f>
        <v>Minnesota</v>
      </c>
      <c r="S1" s="3"/>
      <c r="U1" s="3"/>
      <c r="W1" s="3"/>
    </row>
    <row r="2" spans="1:24" x14ac:dyDescent="0.2">
      <c r="A2" s="10" t="s">
        <v>59</v>
      </c>
      <c r="B2" s="12" t="s">
        <v>17</v>
      </c>
      <c r="C2" s="12" t="s">
        <v>18</v>
      </c>
      <c r="D2" s="12" t="s">
        <v>19</v>
      </c>
      <c r="E2" s="12" t="s">
        <v>20</v>
      </c>
      <c r="F2" s="12" t="s">
        <v>26</v>
      </c>
      <c r="G2" s="12" t="s">
        <v>27</v>
      </c>
      <c r="H2" s="12" t="s">
        <v>29</v>
      </c>
      <c r="I2" s="12" t="s">
        <v>31</v>
      </c>
      <c r="J2" s="12" t="s">
        <v>37</v>
      </c>
      <c r="K2" s="12" t="s">
        <v>38</v>
      </c>
      <c r="L2" s="12" t="s">
        <v>44</v>
      </c>
      <c r="M2" s="12" t="s">
        <v>52</v>
      </c>
      <c r="N2"/>
      <c r="O2"/>
      <c r="P2" s="9">
        <v>2000</v>
      </c>
      <c r="Q2">
        <f>INDEX(B3:M26,MATCH(P2,A3:A26,0),MATCH(Q1,B2:M2,0))</f>
        <v>2731.2790196026199</v>
      </c>
      <c r="R2" s="37" t="s">
        <v>65</v>
      </c>
      <c r="S2" s="37"/>
      <c r="T2"/>
      <c r="U2"/>
      <c r="V2"/>
      <c r="W2"/>
      <c r="X2"/>
    </row>
    <row r="3" spans="1:24" x14ac:dyDescent="0.2">
      <c r="A3" s="9">
        <v>2000</v>
      </c>
      <c r="B3" s="1">
        <v>4262.3789306393401</v>
      </c>
      <c r="C3" s="1">
        <v>3116.7174191938102</v>
      </c>
      <c r="D3" s="1">
        <v>1027.9548797504599</v>
      </c>
      <c r="E3" s="1">
        <v>1031.5660470673599</v>
      </c>
      <c r="F3" s="1">
        <v>4256.9326106899298</v>
      </c>
      <c r="G3" s="1">
        <v>2731.2790196026199</v>
      </c>
      <c r="H3" s="1">
        <v>1880.2226677522499</v>
      </c>
      <c r="I3" s="1">
        <v>748.22577756800797</v>
      </c>
      <c r="J3" s="1">
        <v>182.15642162310201</v>
      </c>
      <c r="K3" s="1">
        <v>4187.4892796529002</v>
      </c>
      <c r="L3" s="1">
        <v>372.69434956166901</v>
      </c>
      <c r="M3" s="1">
        <v>2717.8481628295099</v>
      </c>
      <c r="N3"/>
      <c r="O3"/>
      <c r="P3" s="9">
        <v>2001</v>
      </c>
      <c r="Q3">
        <f t="shared" ref="Q3:Q4" si="0">INDEX(B4:M27,MATCH(P3,A4:A27,0),MATCH(Q2,B3:M3,0))</f>
        <v>2748.66012149273</v>
      </c>
      <c r="R3"/>
      <c r="S3"/>
      <c r="T3"/>
      <c r="U3"/>
      <c r="V3"/>
      <c r="W3"/>
      <c r="X3"/>
    </row>
    <row r="4" spans="1:24" x14ac:dyDescent="0.2">
      <c r="A4" s="9">
        <v>2001</v>
      </c>
      <c r="B4" s="1">
        <v>4457.4204052988598</v>
      </c>
      <c r="C4" s="1">
        <v>3185.9456241206999</v>
      </c>
      <c r="D4" s="1">
        <v>1043.0578207874601</v>
      </c>
      <c r="E4" s="1">
        <v>1133.34408295925</v>
      </c>
      <c r="F4" s="1">
        <v>4008.6096346699701</v>
      </c>
      <c r="G4" s="1">
        <v>2748.66012149273</v>
      </c>
      <c r="H4" s="1">
        <v>1979.5435376160499</v>
      </c>
      <c r="I4" s="1">
        <v>636.07264049983701</v>
      </c>
      <c r="J4" s="1">
        <v>199.06672283741699</v>
      </c>
      <c r="K4" s="1">
        <v>4241.3719173305999</v>
      </c>
      <c r="L4" s="1">
        <v>364.42675638754798</v>
      </c>
      <c r="M4" s="1">
        <v>2850.3892120781702</v>
      </c>
      <c r="N4"/>
      <c r="O4"/>
      <c r="P4" s="9">
        <v>2002</v>
      </c>
      <c r="Q4">
        <f t="shared" si="0"/>
        <v>3112.1685610900799</v>
      </c>
      <c r="R4"/>
      <c r="S4"/>
      <c r="T4"/>
      <c r="U4"/>
      <c r="V4"/>
      <c r="W4"/>
      <c r="X4"/>
    </row>
    <row r="5" spans="1:24" x14ac:dyDescent="0.2">
      <c r="A5" s="9">
        <v>2002</v>
      </c>
      <c r="B5" s="1">
        <v>4833.42818459103</v>
      </c>
      <c r="C5" s="1">
        <v>3376.4113522943799</v>
      </c>
      <c r="D5" s="1">
        <v>1188.6694462570399</v>
      </c>
      <c r="E5" s="1">
        <v>975.74033948112606</v>
      </c>
      <c r="F5" s="1">
        <v>4092.17898299539</v>
      </c>
      <c r="G5" s="1">
        <v>3112.1685610900799</v>
      </c>
      <c r="H5" s="1">
        <v>2340.4811004816202</v>
      </c>
      <c r="I5" s="1">
        <v>782.82800533648594</v>
      </c>
      <c r="J5" s="1">
        <v>263.71246554103902</v>
      </c>
      <c r="K5" s="1">
        <v>4363.3954451381596</v>
      </c>
      <c r="L5" s="1">
        <v>377.90550866793001</v>
      </c>
      <c r="M5" s="1">
        <v>3172.6949452220201</v>
      </c>
      <c r="N5"/>
      <c r="O5"/>
      <c r="P5" s="9">
        <v>2003</v>
      </c>
      <c r="Q5">
        <f>INDEX(B6:M30,MATCH(P5,A6:A30,0),MATCH(Q4,B5:M5,0))</f>
        <v>3340.7318822792899</v>
      </c>
      <c r="R5"/>
      <c r="S5"/>
      <c r="T5"/>
      <c r="U5"/>
      <c r="V5"/>
      <c r="W5"/>
      <c r="X5"/>
    </row>
    <row r="6" spans="1:24" x14ac:dyDescent="0.2">
      <c r="A6" s="9">
        <v>2003</v>
      </c>
      <c r="B6" s="1">
        <v>5113.5113226536396</v>
      </c>
      <c r="C6" s="1">
        <v>3310.8558028611701</v>
      </c>
      <c r="D6" s="1">
        <v>1350.33109262983</v>
      </c>
      <c r="E6" s="1">
        <v>1160.84564384697</v>
      </c>
      <c r="F6" s="1">
        <v>4240.5581435899203</v>
      </c>
      <c r="G6" s="1">
        <v>3340.7318822792899</v>
      </c>
      <c r="H6" s="1">
        <v>2288.3535886854502</v>
      </c>
      <c r="I6" s="1">
        <v>812.72400156839797</v>
      </c>
      <c r="J6" s="1">
        <v>290.82461931900002</v>
      </c>
      <c r="K6" s="1">
        <v>4429.7664226399802</v>
      </c>
      <c r="L6" s="1">
        <v>381.30290942129398</v>
      </c>
      <c r="M6" s="1">
        <v>3298.6745048866001</v>
      </c>
      <c r="N6"/>
      <c r="O6"/>
      <c r="P6" s="9">
        <v>2004</v>
      </c>
      <c r="Q6">
        <f>INDEX(B7:M31,MATCH(P6,A7:A31,0),MATCH(Q5,B6:M6,0))</f>
        <v>3356.9816052931001</v>
      </c>
      <c r="R6"/>
      <c r="S6"/>
      <c r="T6"/>
      <c r="U6"/>
      <c r="V6"/>
      <c r="W6"/>
      <c r="X6"/>
    </row>
    <row r="7" spans="1:24" x14ac:dyDescent="0.2">
      <c r="A7" s="9">
        <v>2004</v>
      </c>
      <c r="B7" s="1">
        <v>5019.0845452187395</v>
      </c>
      <c r="C7" s="1">
        <v>3289.09630197769</v>
      </c>
      <c r="D7" s="1">
        <v>1284.31889611113</v>
      </c>
      <c r="E7" s="1">
        <v>992.150102061133</v>
      </c>
      <c r="F7" s="1">
        <v>4355.9402369118397</v>
      </c>
      <c r="G7" s="1">
        <v>3356.9816052931001</v>
      </c>
      <c r="H7" s="1">
        <v>2475.4694541674899</v>
      </c>
      <c r="I7" s="1">
        <v>869.86494555781405</v>
      </c>
      <c r="J7" s="1">
        <v>304.91952740462602</v>
      </c>
      <c r="K7" s="1">
        <v>4169.3612619786099</v>
      </c>
      <c r="L7" s="1">
        <v>481.08302084831701</v>
      </c>
      <c r="M7" s="1">
        <v>3127.5033546281902</v>
      </c>
      <c r="N7"/>
      <c r="O7"/>
      <c r="P7" s="9">
        <v>2005</v>
      </c>
      <c r="Q7">
        <f>INDEX(B8:M32,MATCH(P7,A8:A32,0),MATCH(Q6,B7:M7,0))</f>
        <v>2994.0874892337802</v>
      </c>
      <c r="R7"/>
      <c r="S7"/>
      <c r="T7"/>
      <c r="U7"/>
      <c r="V7"/>
      <c r="W7"/>
      <c r="X7"/>
    </row>
    <row r="8" spans="1:24" x14ac:dyDescent="0.2">
      <c r="A8" s="9">
        <v>2005</v>
      </c>
      <c r="B8" s="1">
        <v>5648.0947182947803</v>
      </c>
      <c r="C8" s="1">
        <v>3140.15448861597</v>
      </c>
      <c r="D8" s="1">
        <v>1392.9962744147999</v>
      </c>
      <c r="E8" s="1">
        <v>1173.41836010368</v>
      </c>
      <c r="F8" s="1">
        <v>4008.5086446047999</v>
      </c>
      <c r="G8" s="1">
        <v>2994.0874892337802</v>
      </c>
      <c r="H8" s="1">
        <v>2561.73223120792</v>
      </c>
      <c r="I8" s="1">
        <v>912.47928251601002</v>
      </c>
      <c r="J8" s="1">
        <v>425.02664895029699</v>
      </c>
      <c r="K8" s="1">
        <v>4528.3928668411399</v>
      </c>
      <c r="L8" s="1">
        <v>474.38626227090498</v>
      </c>
      <c r="M8" s="1">
        <v>2987.8859556447401</v>
      </c>
      <c r="N8"/>
      <c r="O8"/>
      <c r="P8" s="9">
        <v>2006</v>
      </c>
      <c r="Q8">
        <f t="shared" ref="Q8:Q25" si="1">INDEX(B9:M34,MATCH(P8,A9:A34,0),MATCH(Q7,B8:M8,0))</f>
        <v>2353.4847383441702</v>
      </c>
      <c r="R8"/>
      <c r="S8"/>
      <c r="T8"/>
      <c r="U8"/>
      <c r="V8"/>
      <c r="W8"/>
      <c r="X8"/>
    </row>
    <row r="9" spans="1:24" x14ac:dyDescent="0.2">
      <c r="A9" s="9">
        <v>2006</v>
      </c>
      <c r="B9" s="1">
        <v>4915.7822441993403</v>
      </c>
      <c r="C9" s="1">
        <v>2415.8738237225198</v>
      </c>
      <c r="D9" s="1">
        <v>1069.1485985551301</v>
      </c>
      <c r="E9" s="1">
        <v>1090.01801906182</v>
      </c>
      <c r="F9" s="1">
        <v>2634.3066581459202</v>
      </c>
      <c r="G9" s="1">
        <v>2353.4847383441702</v>
      </c>
      <c r="H9" s="1">
        <v>2267.60249340973</v>
      </c>
      <c r="I9" s="1">
        <v>805.82670483182198</v>
      </c>
      <c r="J9" s="1">
        <v>259.54682188697302</v>
      </c>
      <c r="K9" s="1">
        <v>3492.8337419447098</v>
      </c>
      <c r="L9" s="1">
        <v>519.47299656112295</v>
      </c>
      <c r="M9" s="1">
        <v>2384.9566082876399</v>
      </c>
      <c r="N9"/>
      <c r="O9"/>
      <c r="P9" s="9">
        <v>2007</v>
      </c>
      <c r="Q9">
        <f t="shared" si="1"/>
        <v>1487.3993658884201</v>
      </c>
      <c r="R9"/>
      <c r="S9"/>
      <c r="T9"/>
      <c r="U9"/>
      <c r="V9"/>
      <c r="W9"/>
      <c r="X9"/>
    </row>
    <row r="10" spans="1:24" x14ac:dyDescent="0.2">
      <c r="A10" s="9">
        <v>2007</v>
      </c>
      <c r="B10" s="1">
        <v>3583.9448389271001</v>
      </c>
      <c r="C10" s="1">
        <v>1943.8026567869399</v>
      </c>
      <c r="D10" s="1">
        <v>892.97302787069395</v>
      </c>
      <c r="E10" s="1">
        <v>854.61896775623302</v>
      </c>
      <c r="F10" s="1">
        <v>1572.94780469885</v>
      </c>
      <c r="G10" s="1">
        <v>1487.3993658884201</v>
      </c>
      <c r="H10" s="1">
        <v>1585.1890491720801</v>
      </c>
      <c r="I10" s="1">
        <v>631.78194783071797</v>
      </c>
      <c r="J10" s="1">
        <v>271.57345803855901</v>
      </c>
      <c r="K10" s="1">
        <v>2693.7124652433099</v>
      </c>
      <c r="L10" s="1">
        <v>409.211218862409</v>
      </c>
      <c r="M10" s="1">
        <v>1770.9895080030301</v>
      </c>
      <c r="N10"/>
      <c r="O10"/>
      <c r="P10" s="9">
        <v>2008</v>
      </c>
      <c r="Q10">
        <f t="shared" si="1"/>
        <v>876.63597025303295</v>
      </c>
      <c r="R10"/>
      <c r="S10"/>
      <c r="T10"/>
      <c r="U10"/>
      <c r="V10"/>
      <c r="W10"/>
      <c r="X10"/>
    </row>
    <row r="11" spans="1:24" x14ac:dyDescent="0.2">
      <c r="A11" s="9">
        <v>2008</v>
      </c>
      <c r="B11" s="1">
        <v>1847.90887962081</v>
      </c>
      <c r="C11" s="1">
        <v>1332.38046595483</v>
      </c>
      <c r="D11" s="1">
        <v>641.01954947832996</v>
      </c>
      <c r="E11" s="1">
        <v>649.10636409813901</v>
      </c>
      <c r="F11" s="1">
        <v>916.54085980944706</v>
      </c>
      <c r="G11" s="1">
        <v>876.63597025303295</v>
      </c>
      <c r="H11" s="1">
        <v>978.90222474348502</v>
      </c>
      <c r="I11" s="1">
        <v>553.76434300894005</v>
      </c>
      <c r="J11" s="1">
        <v>232.94001580874399</v>
      </c>
      <c r="K11" s="1">
        <v>1746.8143319452299</v>
      </c>
      <c r="L11" s="1">
        <v>331.017342952852</v>
      </c>
      <c r="M11" s="1">
        <v>1273.72768358655</v>
      </c>
      <c r="N11"/>
      <c r="O11"/>
      <c r="P11" s="9">
        <v>2009</v>
      </c>
      <c r="Q11">
        <f t="shared" si="1"/>
        <v>809.897208286004</v>
      </c>
      <c r="R11"/>
      <c r="S11"/>
      <c r="T11"/>
      <c r="U11"/>
      <c r="V11"/>
      <c r="W11"/>
      <c r="X11"/>
    </row>
    <row r="12" spans="1:24" x14ac:dyDescent="0.2">
      <c r="A12" s="9">
        <v>2009</v>
      </c>
      <c r="B12" s="1">
        <v>937.18097738992299</v>
      </c>
      <c r="C12" s="1">
        <v>1005.01429172759</v>
      </c>
      <c r="D12" s="1">
        <v>587.60115103231703</v>
      </c>
      <c r="E12" s="1">
        <v>555.57917921077103</v>
      </c>
      <c r="F12" s="1">
        <v>576.88568406821196</v>
      </c>
      <c r="G12" s="1">
        <v>809.897208286004</v>
      </c>
      <c r="H12" s="1">
        <v>702.56454832238899</v>
      </c>
      <c r="I12" s="1">
        <v>405.97162954757601</v>
      </c>
      <c r="J12" s="1">
        <v>229.199962742895</v>
      </c>
      <c r="K12" s="1">
        <v>1105.9333133012201</v>
      </c>
      <c r="L12" s="1">
        <v>308.24081571058503</v>
      </c>
      <c r="M12" s="1">
        <v>907.89755277672703</v>
      </c>
      <c r="N12"/>
      <c r="O12"/>
      <c r="P12" s="9">
        <v>2010</v>
      </c>
      <c r="Q12">
        <f t="shared" si="1"/>
        <v>791.76125436639597</v>
      </c>
      <c r="R12"/>
      <c r="S12"/>
      <c r="T12"/>
      <c r="U12"/>
      <c r="V12"/>
      <c r="W12"/>
      <c r="X12"/>
    </row>
    <row r="13" spans="1:24" x14ac:dyDescent="0.2">
      <c r="A13" s="9">
        <v>2010</v>
      </c>
      <c r="B13" s="1">
        <v>955.04764693592097</v>
      </c>
      <c r="C13" s="1">
        <v>1038.25151671753</v>
      </c>
      <c r="D13" s="1">
        <v>623.98304725037804</v>
      </c>
      <c r="E13" s="1">
        <v>391.59971325682602</v>
      </c>
      <c r="F13" s="1">
        <v>767.67687534143704</v>
      </c>
      <c r="G13" s="1">
        <v>791.76125436639597</v>
      </c>
      <c r="H13" s="1">
        <v>685.24023484022405</v>
      </c>
      <c r="I13" s="1">
        <v>430.21757922756098</v>
      </c>
      <c r="J13" s="1">
        <v>314.70927379884</v>
      </c>
      <c r="K13" s="1">
        <v>1141.6177554537001</v>
      </c>
      <c r="L13" s="1">
        <v>243.771782322467</v>
      </c>
      <c r="M13" s="1">
        <v>923.59672441225905</v>
      </c>
      <c r="N13"/>
      <c r="O13"/>
      <c r="P13" s="9">
        <v>2011</v>
      </c>
      <c r="Q13">
        <f t="shared" si="1"/>
        <v>679.42465645985897</v>
      </c>
      <c r="R13"/>
      <c r="S13"/>
      <c r="T13"/>
      <c r="U13"/>
      <c r="V13"/>
      <c r="W13"/>
      <c r="X13"/>
    </row>
    <row r="14" spans="1:24" x14ac:dyDescent="0.2">
      <c r="A14" s="9">
        <v>2011</v>
      </c>
      <c r="B14" s="1">
        <v>1039.3290311788501</v>
      </c>
      <c r="C14" s="1">
        <v>1019.31186159732</v>
      </c>
      <c r="D14" s="1">
        <v>626.60936666945997</v>
      </c>
      <c r="E14" s="1">
        <v>412.65664044382697</v>
      </c>
      <c r="F14" s="1">
        <v>730.03358591647304</v>
      </c>
      <c r="G14" s="1">
        <v>679.42465645985897</v>
      </c>
      <c r="H14" s="1">
        <v>679.63006201458597</v>
      </c>
      <c r="I14" s="1">
        <v>419.29238919284899</v>
      </c>
      <c r="J14" s="1">
        <v>386.37444282051098</v>
      </c>
      <c r="K14" s="1">
        <v>1206.5116460956399</v>
      </c>
      <c r="L14" s="1">
        <v>229.21502388102999</v>
      </c>
      <c r="M14" s="1">
        <v>924.80206503606905</v>
      </c>
      <c r="N14"/>
      <c r="O14"/>
      <c r="P14" s="9">
        <v>2012</v>
      </c>
      <c r="Q14">
        <f t="shared" si="1"/>
        <v>1266.6836552004299</v>
      </c>
      <c r="R14"/>
      <c r="S14"/>
      <c r="T14"/>
      <c r="U14"/>
      <c r="V14"/>
      <c r="W14"/>
      <c r="X14"/>
    </row>
    <row r="15" spans="1:24" x14ac:dyDescent="0.2">
      <c r="A15" s="9">
        <v>2012</v>
      </c>
      <c r="B15" s="1">
        <v>1127.17459335698</v>
      </c>
      <c r="C15" s="1">
        <v>1179.1687799476499</v>
      </c>
      <c r="D15" s="1">
        <v>823.00388393550304</v>
      </c>
      <c r="E15" s="1">
        <v>513.81631995382895</v>
      </c>
      <c r="F15" s="1">
        <v>980.03200607231099</v>
      </c>
      <c r="G15" s="1">
        <v>1266.6836552004299</v>
      </c>
      <c r="H15" s="1">
        <v>964.53041460452505</v>
      </c>
      <c r="I15" s="1">
        <v>556.57329274079598</v>
      </c>
      <c r="J15" s="1">
        <v>650.46541276592905</v>
      </c>
      <c r="K15" s="1">
        <v>1436.0040334053399</v>
      </c>
      <c r="L15" s="1">
        <v>361.07915583258603</v>
      </c>
      <c r="M15" s="1">
        <v>1019.4201505409</v>
      </c>
      <c r="N15"/>
      <c r="O15"/>
      <c r="P15" s="9">
        <v>2013</v>
      </c>
      <c r="Q15">
        <f t="shared" si="1"/>
        <v>1377.8981506434</v>
      </c>
      <c r="R15"/>
      <c r="S15"/>
      <c r="T15"/>
      <c r="U15"/>
      <c r="V15"/>
      <c r="W15"/>
      <c r="X15"/>
    </row>
    <row r="16" spans="1:24" x14ac:dyDescent="0.2">
      <c r="A16" s="9">
        <v>2013</v>
      </c>
      <c r="B16" s="1">
        <v>1385.0679018045701</v>
      </c>
      <c r="C16" s="1">
        <v>1526.2426549275499</v>
      </c>
      <c r="D16" s="1">
        <v>899.43682536597896</v>
      </c>
      <c r="E16" s="1">
        <v>645.29383911179502</v>
      </c>
      <c r="F16" s="1">
        <v>1271.43757624419</v>
      </c>
      <c r="G16" s="1">
        <v>1377.8981506434</v>
      </c>
      <c r="H16" s="1">
        <v>1045.0737707485901</v>
      </c>
      <c r="I16" s="1">
        <v>666.60436793461201</v>
      </c>
      <c r="J16" s="1">
        <v>732.23098089538098</v>
      </c>
      <c r="K16" s="1">
        <v>1819.8067690331</v>
      </c>
      <c r="L16" s="1">
        <v>425.42527862172102</v>
      </c>
      <c r="M16" s="1">
        <v>1160.7200261468499</v>
      </c>
      <c r="N16"/>
      <c r="O16"/>
      <c r="P16" s="9">
        <v>2014</v>
      </c>
      <c r="Q16">
        <f t="shared" si="1"/>
        <v>1368.17858697676</v>
      </c>
      <c r="R16"/>
      <c r="S16"/>
      <c r="T16"/>
      <c r="U16"/>
      <c r="V16"/>
      <c r="W16"/>
      <c r="X16"/>
    </row>
    <row r="17" spans="1:24" x14ac:dyDescent="0.2">
      <c r="A17" s="9">
        <v>2014</v>
      </c>
      <c r="B17" s="1">
        <v>1651.5158624948899</v>
      </c>
      <c r="C17" s="1">
        <v>1487.3852670997801</v>
      </c>
      <c r="D17" s="1">
        <v>893.23485391902204</v>
      </c>
      <c r="E17" s="1">
        <v>668.50340856270498</v>
      </c>
      <c r="F17" s="1">
        <v>1311.20627453872</v>
      </c>
      <c r="G17" s="1">
        <v>1368.17858697676</v>
      </c>
      <c r="H17" s="1">
        <v>1274.7387993326399</v>
      </c>
      <c r="I17" s="1">
        <v>637.48922655679303</v>
      </c>
      <c r="J17" s="1">
        <v>966.57600484077795</v>
      </c>
      <c r="K17" s="1">
        <v>1665.44748396976</v>
      </c>
      <c r="L17" s="1">
        <v>427.96172319615698</v>
      </c>
      <c r="M17" s="1">
        <v>1206.74477363805</v>
      </c>
      <c r="N17"/>
      <c r="O17"/>
      <c r="P17" s="9">
        <v>2015</v>
      </c>
      <c r="Q17">
        <f t="shared" si="1"/>
        <v>1672.51295473767</v>
      </c>
      <c r="R17"/>
      <c r="S17"/>
      <c r="T17"/>
      <c r="U17"/>
      <c r="V17"/>
      <c r="W17"/>
      <c r="X17"/>
    </row>
    <row r="18" spans="1:24" x14ac:dyDescent="0.2">
      <c r="A18" s="9">
        <v>2015</v>
      </c>
      <c r="B18" s="1">
        <v>1676.0778332362299</v>
      </c>
      <c r="C18" s="1">
        <v>1496.04771345881</v>
      </c>
      <c r="D18" s="1">
        <v>838.99279217910396</v>
      </c>
      <c r="E18" s="1">
        <v>646.90015413865501</v>
      </c>
      <c r="F18" s="1">
        <v>1710.4248108187801</v>
      </c>
      <c r="G18" s="1">
        <v>1672.51295473767</v>
      </c>
      <c r="H18" s="1">
        <v>1410.2155284366099</v>
      </c>
      <c r="I18" s="1">
        <v>615.54977715610596</v>
      </c>
      <c r="J18" s="1">
        <v>566.71999155583603</v>
      </c>
      <c r="K18" s="1">
        <v>1618.51759753641</v>
      </c>
      <c r="L18" s="1">
        <v>351.37449557828</v>
      </c>
      <c r="M18" s="1">
        <v>1342.55946853048</v>
      </c>
      <c r="N18"/>
      <c r="O18"/>
      <c r="P18" s="9">
        <v>2016</v>
      </c>
      <c r="Q18">
        <f t="shared" si="1"/>
        <v>1953.41436412798</v>
      </c>
      <c r="R18"/>
      <c r="S18"/>
      <c r="T18"/>
      <c r="U18"/>
      <c r="V18"/>
      <c r="W18"/>
      <c r="X18"/>
    </row>
    <row r="19" spans="1:24" x14ac:dyDescent="0.2">
      <c r="A19" s="9">
        <v>2016</v>
      </c>
      <c r="B19" s="1">
        <v>1849.82973851617</v>
      </c>
      <c r="C19" s="1">
        <v>1538.9400757451599</v>
      </c>
      <c r="D19" s="1">
        <v>1119.47589451267</v>
      </c>
      <c r="E19" s="1">
        <v>674.14739928240101</v>
      </c>
      <c r="F19" s="1">
        <v>2097.25375937021</v>
      </c>
      <c r="G19" s="1">
        <v>1953.41436412798</v>
      </c>
      <c r="H19" s="1">
        <v>1614.00325825134</v>
      </c>
      <c r="I19" s="1">
        <v>692.32364201394205</v>
      </c>
      <c r="J19" s="1">
        <v>441.488678147126</v>
      </c>
      <c r="K19" s="1">
        <v>1814.9411520661799</v>
      </c>
      <c r="L19" s="1">
        <v>474.72946347099901</v>
      </c>
      <c r="M19" s="1">
        <v>1480.3986400934</v>
      </c>
      <c r="N19"/>
      <c r="O19"/>
      <c r="P19" s="9">
        <v>2017</v>
      </c>
      <c r="Q19">
        <f t="shared" si="1"/>
        <v>2075.59840684039</v>
      </c>
      <c r="R19"/>
      <c r="S19"/>
      <c r="T19"/>
      <c r="U19"/>
      <c r="V19"/>
      <c r="W19"/>
      <c r="X19"/>
    </row>
    <row r="20" spans="1:24" x14ac:dyDescent="0.2">
      <c r="A20" s="9">
        <v>2017</v>
      </c>
      <c r="B20" s="1">
        <v>1956.9383123105099</v>
      </c>
      <c r="C20" s="1">
        <v>1639.7116221400099</v>
      </c>
      <c r="D20" s="1">
        <v>1100.3231380018301</v>
      </c>
      <c r="E20" s="1">
        <v>758.04861938194097</v>
      </c>
      <c r="F20" s="1">
        <v>2134.2152246728801</v>
      </c>
      <c r="G20" s="1">
        <v>2075.59840684039</v>
      </c>
      <c r="H20" s="1">
        <v>1483.776610996</v>
      </c>
      <c r="I20" s="1">
        <v>755.12476494742805</v>
      </c>
      <c r="J20" s="1">
        <v>307.88203561102398</v>
      </c>
      <c r="K20" s="1">
        <v>2007.30420822117</v>
      </c>
      <c r="L20" s="1">
        <v>446.33749981420101</v>
      </c>
      <c r="M20" s="1">
        <v>1496.06329780705</v>
      </c>
      <c r="N20"/>
      <c r="O20"/>
      <c r="P20" s="9">
        <v>2018</v>
      </c>
      <c r="Q20">
        <f t="shared" si="1"/>
        <v>2171.9107769157799</v>
      </c>
      <c r="R20"/>
      <c r="S20"/>
      <c r="T20"/>
      <c r="U20"/>
      <c r="V20"/>
      <c r="W20"/>
      <c r="X20"/>
    </row>
    <row r="21" spans="1:24" x14ac:dyDescent="0.2">
      <c r="A21" s="9">
        <v>2018</v>
      </c>
      <c r="B21" s="1">
        <v>1878.5200614359801</v>
      </c>
      <c r="C21" s="1">
        <v>1769.6747489468401</v>
      </c>
      <c r="D21" s="1">
        <v>950.19861830309003</v>
      </c>
      <c r="E21" s="1">
        <v>737.85934863755301</v>
      </c>
      <c r="F21" s="1">
        <v>1712.50576155576</v>
      </c>
      <c r="G21" s="1">
        <v>2171.9107769157799</v>
      </c>
      <c r="H21" s="1">
        <v>1262.1110776277801</v>
      </c>
      <c r="I21" s="1">
        <v>681.59051253994903</v>
      </c>
      <c r="J21" s="1">
        <v>257.26499752863498</v>
      </c>
      <c r="K21" s="1">
        <v>1930.3044241852499</v>
      </c>
      <c r="L21" s="1">
        <v>379.57883292027202</v>
      </c>
      <c r="M21" s="1">
        <v>1489.1266035420399</v>
      </c>
      <c r="N21"/>
      <c r="O21"/>
      <c r="P21" s="9">
        <v>2019</v>
      </c>
      <c r="Q21">
        <f t="shared" si="1"/>
        <v>2495.5201357184401</v>
      </c>
      <c r="R21"/>
      <c r="S21"/>
      <c r="T21"/>
      <c r="U21"/>
      <c r="V21"/>
      <c r="W21"/>
      <c r="X21"/>
    </row>
    <row r="22" spans="1:24" x14ac:dyDescent="0.2">
      <c r="A22" s="9">
        <v>2019</v>
      </c>
      <c r="B22" s="1">
        <v>1760.37176445102</v>
      </c>
      <c r="C22" s="1">
        <v>1830.4083409413799</v>
      </c>
      <c r="D22" s="1">
        <v>933.21011165173297</v>
      </c>
      <c r="E22" s="1">
        <v>631.33929535133802</v>
      </c>
      <c r="F22" s="1">
        <v>1791.5349042175999</v>
      </c>
      <c r="G22" s="1">
        <v>2495.5201357184401</v>
      </c>
      <c r="H22" s="1">
        <v>1328.56939273377</v>
      </c>
      <c r="I22" s="1">
        <v>653.39992440722403</v>
      </c>
      <c r="J22" s="1">
        <v>203.583279014179</v>
      </c>
      <c r="K22" s="1">
        <v>1876.6491653784601</v>
      </c>
      <c r="L22" s="1">
        <v>362.66366652893498</v>
      </c>
      <c r="M22" s="1">
        <v>1432.1733888024401</v>
      </c>
      <c r="N22"/>
      <c r="O22"/>
      <c r="P22" s="9">
        <v>2020</v>
      </c>
      <c r="Q22">
        <f t="shared" si="1"/>
        <v>2472.14121596932</v>
      </c>
      <c r="R22"/>
      <c r="S22"/>
      <c r="T22"/>
      <c r="U22"/>
      <c r="V22"/>
      <c r="W22"/>
      <c r="X22"/>
    </row>
    <row r="23" spans="1:24" x14ac:dyDescent="0.2">
      <c r="A23" s="9">
        <v>2020</v>
      </c>
      <c r="B23" s="1">
        <v>1465.68855189633</v>
      </c>
      <c r="C23" s="1">
        <v>1988.5145606083099</v>
      </c>
      <c r="D23" s="1">
        <v>1049.31569487053</v>
      </c>
      <c r="E23" s="1">
        <v>659.39671368071004</v>
      </c>
      <c r="F23" s="1">
        <v>1706.8078215780899</v>
      </c>
      <c r="G23" s="1">
        <v>2472.14121596932</v>
      </c>
      <c r="H23" s="1">
        <v>1526.5147449655999</v>
      </c>
      <c r="I23" s="1">
        <v>763.62903431053905</v>
      </c>
      <c r="J23" s="1">
        <v>295.02691216969203</v>
      </c>
      <c r="K23" s="1">
        <v>2416.9389428976001</v>
      </c>
      <c r="L23" s="1">
        <v>539.65615265733095</v>
      </c>
      <c r="M23" s="1">
        <v>1615.9243298655499</v>
      </c>
      <c r="N23"/>
      <c r="O23"/>
      <c r="P23" s="9">
        <v>2021</v>
      </c>
      <c r="Q23">
        <f t="shared" si="1"/>
        <v>3140.7227964060999</v>
      </c>
      <c r="R23"/>
      <c r="S23"/>
      <c r="T23"/>
      <c r="U23"/>
      <c r="V23"/>
      <c r="W23"/>
      <c r="X23"/>
    </row>
    <row r="24" spans="1:24" x14ac:dyDescent="0.2">
      <c r="A24" s="9">
        <v>2021</v>
      </c>
      <c r="B24" s="1">
        <v>1661.4362965221201</v>
      </c>
      <c r="C24" s="1">
        <v>2414.6881296503102</v>
      </c>
      <c r="D24" s="1">
        <v>1192.1438519804601</v>
      </c>
      <c r="E24" s="1">
        <v>758.788737026268</v>
      </c>
      <c r="F24" s="1">
        <v>1883.1898688798301</v>
      </c>
      <c r="G24" s="1">
        <v>3140.7227964060999</v>
      </c>
      <c r="H24" s="1">
        <v>1731.6126648644899</v>
      </c>
      <c r="I24" s="1">
        <v>815.72385084033294</v>
      </c>
      <c r="J24" s="1">
        <v>350.976192425948</v>
      </c>
      <c r="K24" s="1">
        <v>2582.7294113892399</v>
      </c>
      <c r="L24" s="1">
        <v>663.46117667660701</v>
      </c>
      <c r="M24" s="1">
        <v>2134.6714817893699</v>
      </c>
      <c r="N24"/>
      <c r="O24"/>
      <c r="P24" s="9">
        <v>2022</v>
      </c>
      <c r="Q24">
        <f t="shared" si="1"/>
        <v>2680.4806872643699</v>
      </c>
      <c r="R24"/>
      <c r="S24"/>
      <c r="T24"/>
      <c r="U24"/>
      <c r="V24"/>
      <c r="W24"/>
      <c r="X24"/>
    </row>
    <row r="25" spans="1:24" x14ac:dyDescent="0.2">
      <c r="A25" s="9">
        <v>2022</v>
      </c>
      <c r="B25" s="1">
        <v>1682.50220577509</v>
      </c>
      <c r="C25" s="1">
        <v>2398.1588763366099</v>
      </c>
      <c r="D25" s="1">
        <v>1061.1422553832001</v>
      </c>
      <c r="E25" s="1">
        <v>757.40791384878196</v>
      </c>
      <c r="F25" s="1">
        <v>1740.45962118885</v>
      </c>
      <c r="G25" s="1">
        <v>2680.4806872643699</v>
      </c>
      <c r="H25" s="1">
        <v>1700.5010578839999</v>
      </c>
      <c r="I25" s="1">
        <v>874.32773580285902</v>
      </c>
      <c r="J25" s="1">
        <v>274.24350600187898</v>
      </c>
      <c r="K25" s="1">
        <v>2553.9983476126799</v>
      </c>
      <c r="L25" s="1">
        <v>738.35934497776498</v>
      </c>
      <c r="M25" s="1">
        <v>1759.6874511846499</v>
      </c>
      <c r="N25"/>
      <c r="O25"/>
      <c r="P25" s="9">
        <v>2023</v>
      </c>
      <c r="Q25">
        <f t="shared" si="1"/>
        <v>1974.4164670387599</v>
      </c>
      <c r="R25"/>
      <c r="S25"/>
      <c r="T25"/>
      <c r="U25"/>
      <c r="V25"/>
      <c r="W25"/>
      <c r="X25"/>
    </row>
    <row r="26" spans="1:24" x14ac:dyDescent="0.2">
      <c r="A26" s="9">
        <v>2023</v>
      </c>
      <c r="B26" s="1">
        <v>1307.00979174197</v>
      </c>
      <c r="C26" s="1">
        <v>2207.7078225433202</v>
      </c>
      <c r="D26" s="1">
        <v>898.78529513450701</v>
      </c>
      <c r="E26" s="1">
        <v>718.71958813302797</v>
      </c>
      <c r="F26" s="1">
        <v>1633.1706488643699</v>
      </c>
      <c r="G26" s="1">
        <v>1974.4164670387599</v>
      </c>
      <c r="H26" s="1">
        <v>1404.07153121642</v>
      </c>
      <c r="I26" s="1">
        <v>743.29141889129096</v>
      </c>
      <c r="J26" s="1">
        <v>279.88983152617902</v>
      </c>
      <c r="K26" s="1">
        <v>2207.6565700598298</v>
      </c>
      <c r="L26" s="1">
        <v>582.08543143601605</v>
      </c>
      <c r="M26" s="1">
        <v>1647.2103105594799</v>
      </c>
      <c r="N26"/>
      <c r="O26"/>
      <c r="P26"/>
      <c r="Q26"/>
      <c r="R26"/>
      <c r="S26"/>
      <c r="T26"/>
      <c r="U26"/>
      <c r="V26"/>
      <c r="W26"/>
      <c r="X26"/>
    </row>
    <row r="28" spans="1:24" x14ac:dyDescent="0.2">
      <c r="A28" s="11" t="s">
        <v>56</v>
      </c>
      <c r="B28" s="1">
        <f>SUM(B3:B26)</f>
        <v>62015.244638490192</v>
      </c>
      <c r="C28" s="1">
        <f t="shared" ref="C28:M28" si="2">SUM(C3:C26)</f>
        <v>49650.464197916175</v>
      </c>
      <c r="D28" s="1">
        <f t="shared" si="2"/>
        <v>23487.926366044663</v>
      </c>
      <c r="E28" s="1">
        <f t="shared" si="2"/>
        <v>18590.864796456142</v>
      </c>
      <c r="F28" s="1">
        <f t="shared" si="2"/>
        <v>52133.35799944379</v>
      </c>
      <c r="G28" s="1">
        <f t="shared" si="2"/>
        <v>49931.990070428888</v>
      </c>
      <c r="H28" s="1">
        <f t="shared" si="2"/>
        <v>37170.650044075039</v>
      </c>
      <c r="I28" s="1">
        <f t="shared" si="2"/>
        <v>16464.67679482789</v>
      </c>
      <c r="J28" s="1">
        <f t="shared" si="2"/>
        <v>8686.39820325459</v>
      </c>
      <c r="K28" s="1">
        <f t="shared" si="2"/>
        <v>61237.49855332022</v>
      </c>
      <c r="L28" s="1">
        <f t="shared" si="2"/>
        <v>10245.440209159002</v>
      </c>
      <c r="M28" s="1">
        <f t="shared" si="2"/>
        <v>44125.666199891755</v>
      </c>
    </row>
    <row r="29" spans="1:24" x14ac:dyDescent="0.2">
      <c r="A29" s="11"/>
      <c r="C29" s="1"/>
      <c r="E29" s="1"/>
      <c r="G29" s="1"/>
      <c r="I29" s="1"/>
      <c r="K29" s="1"/>
      <c r="M29" s="1"/>
    </row>
    <row r="30" spans="1:24" ht="19" x14ac:dyDescent="0.25">
      <c r="A30" s="36" t="s">
        <v>92</v>
      </c>
      <c r="B30" s="36"/>
      <c r="C30" s="36"/>
      <c r="D30" s="36"/>
    </row>
    <row r="31" spans="1:24" ht="19" x14ac:dyDescent="0.25">
      <c r="A31" s="35" t="s">
        <v>57</v>
      </c>
      <c r="B31" s="35"/>
      <c r="C31" s="35"/>
      <c r="D31" s="16">
        <f>SUM(B28:M28)</f>
        <v>433740.17807330837</v>
      </c>
    </row>
    <row r="32" spans="1:24" ht="19" x14ac:dyDescent="0.25">
      <c r="A32" s="35" t="s">
        <v>58</v>
      </c>
      <c r="B32" s="35"/>
      <c r="C32" s="35"/>
      <c r="D32" s="16">
        <f>AVERAGE(B28:M28)</f>
        <v>36145.014839442367</v>
      </c>
    </row>
    <row r="33" spans="1:4" ht="19" x14ac:dyDescent="0.25">
      <c r="A33" s="35" t="s">
        <v>90</v>
      </c>
      <c r="B33" s="35"/>
      <c r="C33" s="35"/>
      <c r="D33" s="16">
        <v>68909280</v>
      </c>
    </row>
    <row r="34" spans="1:4" ht="19" x14ac:dyDescent="0.25">
      <c r="A34" s="35" t="s">
        <v>91</v>
      </c>
      <c r="B34" s="35"/>
      <c r="C34" s="35"/>
      <c r="D34" s="17">
        <f>D31/D33</f>
        <v>6.2943652592699906E-3</v>
      </c>
    </row>
    <row r="36" spans="1:4" x14ac:dyDescent="0.2">
      <c r="B36" s="7" t="s">
        <v>66</v>
      </c>
    </row>
    <row r="37" spans="1:4" x14ac:dyDescent="0.2">
      <c r="B37" s="4" t="s">
        <v>27</v>
      </c>
    </row>
  </sheetData>
  <mergeCells count="7">
    <mergeCell ref="A34:C34"/>
    <mergeCell ref="A30:D30"/>
    <mergeCell ref="R2:S2"/>
    <mergeCell ref="B1:M1"/>
    <mergeCell ref="A31:C31"/>
    <mergeCell ref="A32:C32"/>
    <mergeCell ref="A33:C33"/>
  </mergeCells>
  <dataValidations count="1">
    <dataValidation type="list" allowBlank="1" showInputMessage="1" showErrorMessage="1" sqref="B37" xr:uid="{8533D870-645D-4AF8-AB58-928381990FFB}">
      <formula1>$B$2:$M$2</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DB469-245A-4E0E-895E-F897F3542CD1}">
  <sheetPr codeName="Sheet8"/>
  <dimension ref="A1:Z37"/>
  <sheetViews>
    <sheetView topLeftCell="C35" workbookViewId="0">
      <selection activeCell="A2" sqref="A2:N26"/>
    </sheetView>
  </sheetViews>
  <sheetFormatPr baseColWidth="10" defaultColWidth="8.83203125" defaultRowHeight="15" x14ac:dyDescent="0.2"/>
  <cols>
    <col min="1" max="1" width="14.5" style="2" customWidth="1"/>
    <col min="2" max="2" width="14.5" style="1" customWidth="1"/>
    <col min="3" max="3" width="14.5" style="2" customWidth="1"/>
    <col min="4" max="4" width="17.83203125" style="1" customWidth="1"/>
    <col min="5" max="5" width="14.5" style="2" customWidth="1"/>
    <col min="6" max="6" width="14.5" style="1" customWidth="1"/>
    <col min="7" max="7" width="14.5" style="2" customWidth="1"/>
    <col min="8" max="8" width="14.5" style="1" customWidth="1"/>
    <col min="9" max="9" width="14.5" style="2" customWidth="1"/>
    <col min="10" max="10" width="14.5" style="1" customWidth="1"/>
    <col min="11" max="11" width="14.5" style="2" customWidth="1"/>
    <col min="12" max="12" width="14.5" style="1" customWidth="1"/>
    <col min="13" max="13" width="14.5" style="2" customWidth="1"/>
    <col min="14" max="14" width="14.5" style="1" customWidth="1"/>
    <col min="15" max="15" width="14.5" style="2" customWidth="1"/>
    <col min="16" max="16" width="14.5" style="1" customWidth="1"/>
    <col min="17" max="17" width="14.5" style="2" customWidth="1"/>
    <col min="18" max="18" width="14.5" style="1" customWidth="1"/>
    <col min="19" max="19" width="14.5" style="2" customWidth="1"/>
    <col min="20" max="20" width="14.5" style="1" customWidth="1"/>
    <col min="21" max="21" width="14.5" style="2" customWidth="1"/>
    <col min="22" max="22" width="14.5" style="1" customWidth="1"/>
    <col min="23" max="23" width="14.5" style="2" customWidth="1"/>
    <col min="24" max="24" width="14.5" style="1" customWidth="1"/>
    <col min="25" max="25" width="14.5" style="2" customWidth="1"/>
    <col min="26" max="26" width="14.5" style="1" customWidth="1"/>
  </cols>
  <sheetData>
    <row r="1" spans="1:26" x14ac:dyDescent="0.2">
      <c r="A1" s="3"/>
      <c r="B1" s="38" t="s">
        <v>55</v>
      </c>
      <c r="C1" s="39"/>
      <c r="D1" s="39"/>
      <c r="E1" s="39"/>
      <c r="F1" s="39"/>
      <c r="G1" s="39"/>
      <c r="H1" s="39"/>
      <c r="I1" s="39"/>
      <c r="J1" s="39"/>
      <c r="K1" s="39"/>
      <c r="L1" s="39"/>
      <c r="M1" s="39"/>
      <c r="N1" s="39"/>
      <c r="O1" s="3"/>
      <c r="Q1" s="3"/>
      <c r="R1" s="1" t="str">
        <f>B37</f>
        <v>Idaho</v>
      </c>
      <c r="S1" s="3"/>
      <c r="U1" s="3"/>
      <c r="W1" s="3"/>
      <c r="Y1" s="3"/>
    </row>
    <row r="2" spans="1:26" x14ac:dyDescent="0.2">
      <c r="A2" s="10" t="s">
        <v>59</v>
      </c>
      <c r="B2" s="13" t="s">
        <v>5</v>
      </c>
      <c r="C2" s="13" t="s">
        <v>6</v>
      </c>
      <c r="D2" s="13" t="s">
        <v>8</v>
      </c>
      <c r="E2" s="13" t="s">
        <v>9</v>
      </c>
      <c r="F2" s="13" t="s">
        <v>15</v>
      </c>
      <c r="G2" s="13" t="s">
        <v>16</v>
      </c>
      <c r="H2" s="13" t="s">
        <v>30</v>
      </c>
      <c r="I2" s="13" t="s">
        <v>32</v>
      </c>
      <c r="J2" s="13" t="s">
        <v>34</v>
      </c>
      <c r="K2" s="13" t="s">
        <v>40</v>
      </c>
      <c r="L2" s="13" t="s">
        <v>47</v>
      </c>
      <c r="M2" s="13" t="s">
        <v>50</v>
      </c>
      <c r="N2" s="13" t="s">
        <v>53</v>
      </c>
      <c r="O2"/>
      <c r="P2"/>
      <c r="Q2" s="8">
        <v>2000</v>
      </c>
      <c r="R2">
        <f>INDEX(B3:N26,MATCH(Q2,A3:A26,0),MATCH(R1,B2:N2,0))</f>
        <v>863.50309115417099</v>
      </c>
      <c r="S2" s="37" t="s">
        <v>65</v>
      </c>
      <c r="T2" s="37"/>
      <c r="U2"/>
      <c r="V2"/>
      <c r="W2"/>
      <c r="X2"/>
      <c r="Y2"/>
      <c r="Z2"/>
    </row>
    <row r="3" spans="1:26" x14ac:dyDescent="0.2">
      <c r="A3" s="8">
        <v>2000</v>
      </c>
      <c r="B3" s="1">
        <v>175.59741613643399</v>
      </c>
      <c r="C3" s="1">
        <v>4963.5696264641902</v>
      </c>
      <c r="D3" s="1">
        <v>11976.223216623101</v>
      </c>
      <c r="E3" s="1">
        <v>4395.8161547804802</v>
      </c>
      <c r="F3" s="1">
        <v>337.553119075258</v>
      </c>
      <c r="G3" s="1">
        <v>863.50309115417099</v>
      </c>
      <c r="H3" s="1">
        <v>190.13878424001001</v>
      </c>
      <c r="I3" s="1">
        <v>2669.8475280582602</v>
      </c>
      <c r="J3" s="1">
        <v>759.88267074081398</v>
      </c>
      <c r="K3" s="1">
        <v>1655.6569739781301</v>
      </c>
      <c r="L3" s="1">
        <v>1385.39186292455</v>
      </c>
      <c r="M3" s="1">
        <v>3516.9200025104001</v>
      </c>
      <c r="N3" s="1">
        <v>132.93892859684101</v>
      </c>
      <c r="O3"/>
      <c r="P3"/>
      <c r="Q3" s="8">
        <v>2001</v>
      </c>
      <c r="R3">
        <f t="shared" ref="R3:R4" si="0">INDEX(B4:N27,MATCH(Q3,A4:A27,0),MATCH(R2,B3:N3,0))</f>
        <v>932.10905262070605</v>
      </c>
      <c r="S3"/>
      <c r="T3"/>
      <c r="U3"/>
      <c r="V3"/>
      <c r="W3"/>
      <c r="X3"/>
      <c r="Y3"/>
      <c r="Z3"/>
    </row>
    <row r="4" spans="1:26" x14ac:dyDescent="0.2">
      <c r="A4" s="8">
        <v>2001</v>
      </c>
      <c r="B4" s="1">
        <v>255.634502847627</v>
      </c>
      <c r="C4" s="1">
        <v>4776.0189148107802</v>
      </c>
      <c r="D4" s="1">
        <v>11861.6497082435</v>
      </c>
      <c r="E4" s="1">
        <v>4455.22802563805</v>
      </c>
      <c r="F4" s="1">
        <v>384.67401998145101</v>
      </c>
      <c r="G4" s="1">
        <v>932.10905262070605</v>
      </c>
      <c r="H4" s="1">
        <v>205.81020663499601</v>
      </c>
      <c r="I4" s="1">
        <v>2957.5204530046199</v>
      </c>
      <c r="J4" s="1">
        <v>794.07843951804</v>
      </c>
      <c r="K4" s="1">
        <v>1736.4538593088901</v>
      </c>
      <c r="L4" s="1">
        <v>1474.6077864178801</v>
      </c>
      <c r="M4" s="1">
        <v>3297.85291607512</v>
      </c>
      <c r="N4" s="1">
        <v>149.56103227530801</v>
      </c>
      <c r="O4"/>
      <c r="P4"/>
      <c r="Q4" s="8">
        <v>2002</v>
      </c>
      <c r="R4">
        <f t="shared" si="0"/>
        <v>1059.55256809708</v>
      </c>
      <c r="S4"/>
      <c r="T4"/>
      <c r="U4"/>
      <c r="V4"/>
      <c r="W4"/>
      <c r="X4"/>
      <c r="Y4"/>
      <c r="Z4"/>
    </row>
    <row r="5" spans="1:26" x14ac:dyDescent="0.2">
      <c r="A5" s="8">
        <v>2002</v>
      </c>
      <c r="B5" s="1">
        <v>264.135354809163</v>
      </c>
      <c r="C5" s="1">
        <v>5323.7521413419399</v>
      </c>
      <c r="D5" s="1">
        <v>13111.0262461901</v>
      </c>
      <c r="E5" s="1">
        <v>3984.7353749363701</v>
      </c>
      <c r="F5" s="1">
        <v>466.059853346517</v>
      </c>
      <c r="G5" s="1">
        <v>1059.55256809708</v>
      </c>
      <c r="H5" s="1">
        <v>319.587391963161</v>
      </c>
      <c r="I5" s="1">
        <v>2944.45412234267</v>
      </c>
      <c r="J5" s="1">
        <v>994.03114621108</v>
      </c>
      <c r="K5" s="1">
        <v>1882.0558149731401</v>
      </c>
      <c r="L5" s="1">
        <v>1596.31023462283</v>
      </c>
      <c r="M5" s="1">
        <v>3484.14495003599</v>
      </c>
      <c r="N5" s="1">
        <v>168.11801255334899</v>
      </c>
      <c r="O5"/>
      <c r="P5"/>
      <c r="Q5" s="8">
        <v>2003</v>
      </c>
      <c r="R5">
        <f>INDEX(B6:N30,MATCH(Q5,A6:A30,0),MATCH(R4,B5:N5,0))</f>
        <v>1241.1037243848</v>
      </c>
      <c r="S5"/>
      <c r="T5"/>
      <c r="U5"/>
      <c r="V5"/>
      <c r="W5"/>
      <c r="X5"/>
      <c r="Y5"/>
      <c r="Z5"/>
    </row>
    <row r="6" spans="1:26" x14ac:dyDescent="0.2">
      <c r="A6" s="8">
        <v>2003</v>
      </c>
      <c r="B6" s="1">
        <v>291.67240088477803</v>
      </c>
      <c r="C6" s="1">
        <v>5999.1700604710804</v>
      </c>
      <c r="D6" s="1">
        <v>15736.4233691383</v>
      </c>
      <c r="E6" s="1">
        <v>3418.7792022479098</v>
      </c>
      <c r="F6" s="1">
        <v>508.74152226882597</v>
      </c>
      <c r="G6" s="1">
        <v>1241.1037243848</v>
      </c>
      <c r="H6" s="1">
        <v>324.20391775894399</v>
      </c>
      <c r="I6" s="1">
        <v>3590.4905028773101</v>
      </c>
      <c r="J6" s="1">
        <v>1098.48331809667</v>
      </c>
      <c r="K6" s="1">
        <v>2128.95759385158</v>
      </c>
      <c r="L6" s="1">
        <v>1853.59724303652</v>
      </c>
      <c r="M6" s="1">
        <v>3578.0172140117302</v>
      </c>
      <c r="N6" s="1">
        <v>181.14983908384701</v>
      </c>
      <c r="O6"/>
      <c r="P6"/>
      <c r="Q6" s="8">
        <v>2004</v>
      </c>
      <c r="R6">
        <f>INDEX(B7:N31,MATCH(Q6,A7:A31,0),MATCH(R5,B6:N6,0))</f>
        <v>1395.6436320164901</v>
      </c>
      <c r="S6"/>
      <c r="T6"/>
      <c r="U6"/>
      <c r="V6"/>
      <c r="W6"/>
      <c r="X6"/>
      <c r="Y6"/>
      <c r="Z6"/>
    </row>
    <row r="7" spans="1:26" x14ac:dyDescent="0.2">
      <c r="A7" s="8">
        <v>2004</v>
      </c>
      <c r="B7" s="1">
        <v>258.90509558714899</v>
      </c>
      <c r="C7" s="1">
        <v>7133.4503773656797</v>
      </c>
      <c r="D7" s="1">
        <v>17369.231308005001</v>
      </c>
      <c r="E7" s="1">
        <v>3738.7047761245399</v>
      </c>
      <c r="F7" s="1">
        <v>724.28537419002896</v>
      </c>
      <c r="G7" s="1">
        <v>1395.6436320164901</v>
      </c>
      <c r="H7" s="1">
        <v>354.63326059924202</v>
      </c>
      <c r="I7" s="1">
        <v>3560.64203417624</v>
      </c>
      <c r="J7" s="1">
        <v>1164.8552164289699</v>
      </c>
      <c r="K7" s="1">
        <v>2300.3557593955302</v>
      </c>
      <c r="L7" s="1">
        <v>1992.2745151369099</v>
      </c>
      <c r="M7" s="1">
        <v>4043.1746258626199</v>
      </c>
      <c r="N7" s="1">
        <v>254.290477864065</v>
      </c>
      <c r="O7"/>
      <c r="P7"/>
      <c r="Q7" s="8">
        <v>2005</v>
      </c>
      <c r="R7">
        <f>INDEX(B8:N32,MATCH(Q7,A8:A32,0),MATCH(R6,B7:N7,0))</f>
        <v>1754.8807344618299</v>
      </c>
      <c r="S7"/>
      <c r="T7"/>
      <c r="U7"/>
      <c r="V7"/>
      <c r="W7"/>
      <c r="X7"/>
      <c r="Y7"/>
      <c r="Z7"/>
    </row>
    <row r="8" spans="1:26" x14ac:dyDescent="0.2">
      <c r="A8" s="8">
        <v>2005</v>
      </c>
      <c r="B8" s="1">
        <v>265.71466064584098</v>
      </c>
      <c r="C8" s="1">
        <v>7499.5045445437199</v>
      </c>
      <c r="D8" s="1">
        <v>16446.7507751376</v>
      </c>
      <c r="E8" s="1">
        <v>3786.1094849967199</v>
      </c>
      <c r="F8" s="1">
        <v>780.48841916249796</v>
      </c>
      <c r="G8" s="1">
        <v>1754.8807344618299</v>
      </c>
      <c r="H8" s="1">
        <v>433.11500129689301</v>
      </c>
      <c r="I8" s="1">
        <v>3952.83952326796</v>
      </c>
      <c r="J8" s="1">
        <v>1183.8359348443701</v>
      </c>
      <c r="K8" s="1">
        <v>2610.0813049731901</v>
      </c>
      <c r="L8" s="1">
        <v>2310.9225764907901</v>
      </c>
      <c r="M8" s="1">
        <v>4419.04170165911</v>
      </c>
      <c r="N8" s="1">
        <v>261.53186118037002</v>
      </c>
      <c r="O8"/>
      <c r="P8"/>
      <c r="Q8" s="8">
        <v>2006</v>
      </c>
      <c r="R8">
        <f t="shared" ref="R8:R25" si="1">INDEX(B9:N34,MATCH(Q8,A9:A34,0),MATCH(R7,B8:N8,0))</f>
        <v>1450.58830944281</v>
      </c>
      <c r="S8"/>
      <c r="T8"/>
      <c r="U8"/>
      <c r="V8"/>
      <c r="W8"/>
      <c r="X8"/>
      <c r="Y8"/>
      <c r="Z8"/>
    </row>
    <row r="9" spans="1:26" x14ac:dyDescent="0.2">
      <c r="A9" s="8">
        <v>2006</v>
      </c>
      <c r="B9" s="1">
        <v>233.05388223401101</v>
      </c>
      <c r="C9" s="1">
        <v>5378.9142502459899</v>
      </c>
      <c r="D9" s="1">
        <v>12827.6194886147</v>
      </c>
      <c r="E9" s="1">
        <v>3266.1007262616299</v>
      </c>
      <c r="F9" s="1">
        <v>623.88879661544604</v>
      </c>
      <c r="G9" s="1">
        <v>1450.58830944281</v>
      </c>
      <c r="H9" s="1">
        <v>411.39172560734198</v>
      </c>
      <c r="I9" s="1">
        <v>3013.2494093403002</v>
      </c>
      <c r="J9" s="1">
        <v>1041.71851820334</v>
      </c>
      <c r="K9" s="1">
        <v>2235.6985176462099</v>
      </c>
      <c r="L9" s="1">
        <v>2129.5584957113801</v>
      </c>
      <c r="M9" s="1">
        <v>3987.3335272672898</v>
      </c>
      <c r="N9" s="1">
        <v>276.19724272983598</v>
      </c>
      <c r="O9"/>
      <c r="P9"/>
      <c r="Q9" s="8">
        <v>2007</v>
      </c>
      <c r="R9">
        <f t="shared" si="1"/>
        <v>1078.55271894925</v>
      </c>
      <c r="S9"/>
      <c r="T9"/>
      <c r="U9"/>
      <c r="V9"/>
      <c r="W9"/>
      <c r="X9"/>
      <c r="Y9"/>
      <c r="Z9"/>
    </row>
    <row r="10" spans="1:26" x14ac:dyDescent="0.2">
      <c r="A10" s="8">
        <v>2007</v>
      </c>
      <c r="B10" s="1">
        <v>161.380559937036</v>
      </c>
      <c r="C10" s="1">
        <v>3994.3089157662998</v>
      </c>
      <c r="D10" s="1">
        <v>8839.3986981409398</v>
      </c>
      <c r="E10" s="1">
        <v>2505.3118959680201</v>
      </c>
      <c r="F10" s="1">
        <v>555.95562378226202</v>
      </c>
      <c r="G10" s="1">
        <v>1078.55271894925</v>
      </c>
      <c r="H10" s="1">
        <v>370.43481274624799</v>
      </c>
      <c r="I10" s="1">
        <v>2345.7628133348398</v>
      </c>
      <c r="J10" s="1">
        <v>746.12224389292703</v>
      </c>
      <c r="K10" s="1">
        <v>1818.3722446366801</v>
      </c>
      <c r="L10" s="1">
        <v>1632.58711135977</v>
      </c>
      <c r="M10" s="1">
        <v>3791.2826040150098</v>
      </c>
      <c r="N10" s="1">
        <v>237.219974784892</v>
      </c>
      <c r="O10"/>
      <c r="P10"/>
      <c r="Q10" s="8">
        <v>2008</v>
      </c>
      <c r="R10">
        <f t="shared" si="1"/>
        <v>572.55169390559797</v>
      </c>
      <c r="S10"/>
      <c r="T10"/>
      <c r="U10"/>
      <c r="V10"/>
      <c r="W10"/>
      <c r="X10"/>
      <c r="Y10"/>
      <c r="Z10"/>
    </row>
    <row r="11" spans="1:26" x14ac:dyDescent="0.2">
      <c r="A11" s="8">
        <v>2008</v>
      </c>
      <c r="B11" s="1">
        <v>80.312711079057493</v>
      </c>
      <c r="C11" s="1">
        <v>2029.3018297469901</v>
      </c>
      <c r="D11" s="1">
        <v>5058.7717428851702</v>
      </c>
      <c r="E11" s="1">
        <v>1614.3450540323099</v>
      </c>
      <c r="F11" s="1">
        <v>365.35102556451898</v>
      </c>
      <c r="G11" s="1">
        <v>572.55169390559797</v>
      </c>
      <c r="H11" s="1">
        <v>210.37928202198901</v>
      </c>
      <c r="I11" s="1">
        <v>1144.50073863899</v>
      </c>
      <c r="J11" s="1">
        <v>482.01028845957399</v>
      </c>
      <c r="K11" s="1">
        <v>1014.33146484752</v>
      </c>
      <c r="L11" s="1">
        <v>917.39057385185004</v>
      </c>
      <c r="M11" s="1">
        <v>2282.2940425030401</v>
      </c>
      <c r="N11" s="1">
        <v>202.30489572957001</v>
      </c>
      <c r="O11"/>
      <c r="P11"/>
      <c r="Q11" s="8">
        <v>2009</v>
      </c>
      <c r="R11">
        <f t="shared" si="1"/>
        <v>447.16506445831402</v>
      </c>
      <c r="S11"/>
      <c r="T11"/>
      <c r="U11"/>
      <c r="V11"/>
      <c r="W11"/>
      <c r="X11"/>
      <c r="Y11"/>
      <c r="Z11"/>
    </row>
    <row r="12" spans="1:26" x14ac:dyDescent="0.2">
      <c r="A12" s="8">
        <v>2009</v>
      </c>
      <c r="B12" s="1">
        <v>65.936719671854704</v>
      </c>
      <c r="C12" s="1">
        <v>1186.7925013741799</v>
      </c>
      <c r="D12" s="1">
        <v>2768.58511272546</v>
      </c>
      <c r="E12" s="1">
        <v>780.80530960755902</v>
      </c>
      <c r="F12" s="1">
        <v>218.553028920207</v>
      </c>
      <c r="G12" s="1">
        <v>447.16506445831402</v>
      </c>
      <c r="H12" s="1">
        <v>144.17515813525301</v>
      </c>
      <c r="I12" s="1">
        <v>556.33330568224403</v>
      </c>
      <c r="J12" s="1">
        <v>383.818872481244</v>
      </c>
      <c r="K12" s="1">
        <v>646.57793377758196</v>
      </c>
      <c r="L12" s="1">
        <v>906.60499568911598</v>
      </c>
      <c r="M12" s="1">
        <v>1330.02347356411</v>
      </c>
      <c r="N12" s="1">
        <v>132.622479178285</v>
      </c>
      <c r="O12"/>
      <c r="P12"/>
      <c r="Q12" s="8">
        <v>2010</v>
      </c>
      <c r="R12">
        <f t="shared" si="1"/>
        <v>390.96944430750602</v>
      </c>
      <c r="S12"/>
      <c r="T12"/>
      <c r="U12"/>
      <c r="V12"/>
      <c r="W12"/>
      <c r="X12"/>
      <c r="Y12"/>
      <c r="Z12"/>
    </row>
    <row r="13" spans="1:26" x14ac:dyDescent="0.2">
      <c r="A13" s="8">
        <v>2010</v>
      </c>
      <c r="B13" s="1">
        <v>71.7906743996286</v>
      </c>
      <c r="C13" s="1">
        <v>1056.4430773485101</v>
      </c>
      <c r="D13" s="1">
        <v>3597.44384599158</v>
      </c>
      <c r="E13" s="1">
        <v>961.48998562102099</v>
      </c>
      <c r="F13" s="1">
        <v>285.37080944810799</v>
      </c>
      <c r="G13" s="1">
        <v>390.96944430750602</v>
      </c>
      <c r="H13" s="1">
        <v>180.10519276534799</v>
      </c>
      <c r="I13" s="1">
        <v>540.76206185477702</v>
      </c>
      <c r="J13" s="1">
        <v>378.16852790326402</v>
      </c>
      <c r="K13" s="1">
        <v>634.34867607425701</v>
      </c>
      <c r="L13" s="1">
        <v>787.90759758372496</v>
      </c>
      <c r="M13" s="1">
        <v>1663.7960982045499</v>
      </c>
      <c r="N13" s="1">
        <v>191.756796940013</v>
      </c>
      <c r="O13"/>
      <c r="P13"/>
      <c r="Q13" s="8">
        <v>2011</v>
      </c>
      <c r="R13">
        <f t="shared" si="1"/>
        <v>348.71734504055502</v>
      </c>
      <c r="S13"/>
      <c r="T13"/>
      <c r="U13"/>
      <c r="V13"/>
      <c r="W13"/>
      <c r="X13"/>
      <c r="Y13"/>
      <c r="Z13"/>
    </row>
    <row r="14" spans="1:26" x14ac:dyDescent="0.2">
      <c r="A14" s="8">
        <v>2011</v>
      </c>
      <c r="B14" s="1">
        <v>69.861851569583493</v>
      </c>
      <c r="C14" s="1">
        <v>1119.9864618019201</v>
      </c>
      <c r="D14" s="1">
        <v>3742.74027172558</v>
      </c>
      <c r="E14" s="1">
        <v>1115.1780808667399</v>
      </c>
      <c r="F14" s="1">
        <v>278.44596403201501</v>
      </c>
      <c r="G14" s="1">
        <v>348.71734504055502</v>
      </c>
      <c r="H14" s="1">
        <v>168.05390922174399</v>
      </c>
      <c r="I14" s="1">
        <v>499.85287836696398</v>
      </c>
      <c r="J14" s="1">
        <v>330.82387647333098</v>
      </c>
      <c r="K14" s="1">
        <v>669.26630683169003</v>
      </c>
      <c r="L14" s="1">
        <v>799.71393714892599</v>
      </c>
      <c r="M14" s="1">
        <v>1717.8372370648599</v>
      </c>
      <c r="N14" s="1">
        <v>171.11548674919399</v>
      </c>
      <c r="O14"/>
      <c r="P14"/>
      <c r="Q14" s="8">
        <v>2012</v>
      </c>
      <c r="R14">
        <f t="shared" si="1"/>
        <v>551.48049434156496</v>
      </c>
      <c r="S14"/>
      <c r="T14"/>
      <c r="U14"/>
      <c r="V14"/>
      <c r="W14"/>
      <c r="X14"/>
      <c r="Y14"/>
      <c r="Z14"/>
    </row>
    <row r="15" spans="1:26" x14ac:dyDescent="0.2">
      <c r="A15" s="8">
        <v>2012</v>
      </c>
      <c r="B15" s="1">
        <v>82.497570780257405</v>
      </c>
      <c r="C15" s="1">
        <v>1799.7956582577999</v>
      </c>
      <c r="D15" s="1">
        <v>4735.0751780740902</v>
      </c>
      <c r="E15" s="1">
        <v>1773.9691203366599</v>
      </c>
      <c r="F15" s="1">
        <v>274.79125127110001</v>
      </c>
      <c r="G15" s="1">
        <v>551.48049434156496</v>
      </c>
      <c r="H15" s="1">
        <v>236.827347196831</v>
      </c>
      <c r="I15" s="1">
        <v>754.65292844192095</v>
      </c>
      <c r="J15" s="1">
        <v>410.05973239344303</v>
      </c>
      <c r="K15" s="1">
        <v>915.41491864413001</v>
      </c>
      <c r="L15" s="1">
        <v>1070.9175907572201</v>
      </c>
      <c r="M15" s="1">
        <v>2307.7221000401801</v>
      </c>
      <c r="N15" s="1">
        <v>178.352087266231</v>
      </c>
      <c r="O15"/>
      <c r="P15"/>
      <c r="Q15" s="8">
        <v>2013</v>
      </c>
      <c r="R15">
        <f t="shared" si="1"/>
        <v>709.12853886077096</v>
      </c>
      <c r="S15"/>
      <c r="T15"/>
      <c r="U15"/>
      <c r="V15"/>
      <c r="W15"/>
      <c r="X15"/>
      <c r="Y15"/>
      <c r="Z15"/>
    </row>
    <row r="16" spans="1:26" x14ac:dyDescent="0.2">
      <c r="A16" s="8">
        <v>2013</v>
      </c>
      <c r="B16" s="1">
        <v>90.551274989175894</v>
      </c>
      <c r="C16" s="1">
        <v>1945.465904055</v>
      </c>
      <c r="D16" s="1">
        <v>6467.2501340729495</v>
      </c>
      <c r="E16" s="1">
        <v>2266.87651119559</v>
      </c>
      <c r="F16" s="1">
        <v>321.69526069064398</v>
      </c>
      <c r="G16" s="1">
        <v>709.12853886077096</v>
      </c>
      <c r="H16" s="1">
        <v>331.421733167524</v>
      </c>
      <c r="I16" s="1">
        <v>920.67115251734504</v>
      </c>
      <c r="J16" s="1">
        <v>412.54485022675698</v>
      </c>
      <c r="K16" s="1">
        <v>1197.03057223208</v>
      </c>
      <c r="L16" s="1">
        <v>1278.7728647811</v>
      </c>
      <c r="M16" s="1">
        <v>2559.83967702581</v>
      </c>
      <c r="N16" s="1">
        <v>170.14763207086099</v>
      </c>
      <c r="O16"/>
      <c r="P16"/>
      <c r="Q16" s="8">
        <v>2014</v>
      </c>
      <c r="R16">
        <f t="shared" si="1"/>
        <v>762.16070684911494</v>
      </c>
      <c r="S16"/>
      <c r="T16"/>
      <c r="U16"/>
      <c r="V16"/>
      <c r="W16"/>
      <c r="X16"/>
      <c r="Y16"/>
      <c r="Z16"/>
    </row>
    <row r="17" spans="1:26" x14ac:dyDescent="0.2">
      <c r="A17" s="8">
        <v>2014</v>
      </c>
      <c r="B17" s="1">
        <v>104.885964997938</v>
      </c>
      <c r="C17" s="1">
        <v>2309.57510574956</v>
      </c>
      <c r="D17" s="1">
        <v>6878.5516051765799</v>
      </c>
      <c r="E17" s="1">
        <v>2435.67350866894</v>
      </c>
      <c r="F17" s="1">
        <v>252.42984764023001</v>
      </c>
      <c r="G17" s="1">
        <v>762.16070684911494</v>
      </c>
      <c r="H17" s="1">
        <v>285.41738609220999</v>
      </c>
      <c r="I17" s="1">
        <v>1113.4903025075901</v>
      </c>
      <c r="J17" s="1">
        <v>374.07622812019702</v>
      </c>
      <c r="K17" s="1">
        <v>1310.3028112777499</v>
      </c>
      <c r="L17" s="1">
        <v>1423.1714661188</v>
      </c>
      <c r="M17" s="1">
        <v>2792.1291899494099</v>
      </c>
      <c r="N17" s="1">
        <v>141.57998992857699</v>
      </c>
      <c r="O17"/>
      <c r="P17"/>
      <c r="Q17" s="8">
        <v>2015</v>
      </c>
      <c r="R17">
        <f t="shared" si="1"/>
        <v>776.45899236302205</v>
      </c>
      <c r="S17"/>
      <c r="T17"/>
      <c r="U17"/>
      <c r="V17"/>
      <c r="W17"/>
      <c r="X17"/>
      <c r="Y17"/>
      <c r="Z17"/>
    </row>
    <row r="18" spans="1:26" x14ac:dyDescent="0.2">
      <c r="A18" s="8">
        <v>2015</v>
      </c>
      <c r="B18" s="1">
        <v>106.620060480026</v>
      </c>
      <c r="C18" s="1">
        <v>2639.6494843816099</v>
      </c>
      <c r="D18" s="1">
        <v>8135.1756018714996</v>
      </c>
      <c r="E18" s="1">
        <v>2526.5032467065198</v>
      </c>
      <c r="F18" s="1">
        <v>457.66615832725199</v>
      </c>
      <c r="G18" s="1">
        <v>776.45899236302205</v>
      </c>
      <c r="H18" s="1">
        <v>330.550138429801</v>
      </c>
      <c r="I18" s="1">
        <v>1147.4939102215301</v>
      </c>
      <c r="J18" s="1">
        <v>360.06644952503899</v>
      </c>
      <c r="K18" s="1">
        <v>1369.24843390514</v>
      </c>
      <c r="L18" s="1">
        <v>1607.9008734988099</v>
      </c>
      <c r="M18" s="1">
        <v>3355.2293164477201</v>
      </c>
      <c r="N18" s="1">
        <v>148.34706807165901</v>
      </c>
      <c r="O18"/>
      <c r="P18"/>
      <c r="Q18" s="8">
        <v>2016</v>
      </c>
      <c r="R18">
        <f t="shared" si="1"/>
        <v>961.39915021005299</v>
      </c>
      <c r="S18"/>
      <c r="T18"/>
      <c r="U18"/>
      <c r="V18"/>
      <c r="W18"/>
      <c r="X18"/>
      <c r="Y18"/>
      <c r="Z18"/>
    </row>
    <row r="19" spans="1:26" x14ac:dyDescent="0.2">
      <c r="A19" s="8">
        <v>2016</v>
      </c>
      <c r="B19" s="1">
        <v>128.106406671835</v>
      </c>
      <c r="C19" s="1">
        <v>2997.7822648513802</v>
      </c>
      <c r="D19" s="1">
        <v>8408.3109160981003</v>
      </c>
      <c r="E19" s="1">
        <v>3065.5355028930799</v>
      </c>
      <c r="F19" s="1">
        <v>291.54740848158298</v>
      </c>
      <c r="G19" s="1">
        <v>961.39915021005299</v>
      </c>
      <c r="H19" s="1">
        <v>325.79467164480502</v>
      </c>
      <c r="I19" s="1">
        <v>1457.1902963541399</v>
      </c>
      <c r="J19" s="1">
        <v>414.87196645133901</v>
      </c>
      <c r="K19" s="1">
        <v>1550.7977337203199</v>
      </c>
      <c r="L19" s="1">
        <v>1908.17722983098</v>
      </c>
      <c r="M19" s="1">
        <v>3566.4589181746101</v>
      </c>
      <c r="N19" s="1">
        <v>144.44367912799299</v>
      </c>
      <c r="O19"/>
      <c r="P19"/>
      <c r="Q19" s="8">
        <v>2017</v>
      </c>
      <c r="R19">
        <f t="shared" si="1"/>
        <v>1085.78960395944</v>
      </c>
      <c r="S19"/>
      <c r="T19"/>
      <c r="U19"/>
      <c r="V19"/>
      <c r="W19"/>
      <c r="X19"/>
      <c r="Y19"/>
      <c r="Z19"/>
    </row>
    <row r="20" spans="1:26" x14ac:dyDescent="0.2">
      <c r="A20" s="8">
        <v>2017</v>
      </c>
      <c r="B20" s="1">
        <v>128.752988329305</v>
      </c>
      <c r="C20" s="1">
        <v>3130.5468668909398</v>
      </c>
      <c r="D20" s="1">
        <v>9201.7198150370295</v>
      </c>
      <c r="E20" s="1">
        <v>3419.2629095195298</v>
      </c>
      <c r="F20" s="1">
        <v>322.901857764711</v>
      </c>
      <c r="G20" s="1">
        <v>1085.78960395944</v>
      </c>
      <c r="H20" s="1">
        <v>358.99349480296598</v>
      </c>
      <c r="I20" s="1">
        <v>1573.36133599296</v>
      </c>
      <c r="J20" s="1">
        <v>396.18036079234003</v>
      </c>
      <c r="K20" s="1">
        <v>1676.4131068673701</v>
      </c>
      <c r="L20" s="1">
        <v>2044.3217069664299</v>
      </c>
      <c r="M20" s="1">
        <v>3704.0329057949298</v>
      </c>
      <c r="N20" s="1">
        <v>150.12721174237899</v>
      </c>
      <c r="O20"/>
      <c r="P20"/>
      <c r="Q20" s="8">
        <v>2018</v>
      </c>
      <c r="R20">
        <f t="shared" si="1"/>
        <v>1242.57198512228</v>
      </c>
      <c r="S20"/>
      <c r="T20"/>
      <c r="U20"/>
      <c r="V20"/>
      <c r="W20"/>
      <c r="X20"/>
      <c r="Y20"/>
      <c r="Z20"/>
    </row>
    <row r="21" spans="1:26" x14ac:dyDescent="0.2">
      <c r="A21" s="8">
        <v>2018</v>
      </c>
      <c r="B21" s="1">
        <v>141.74276047126699</v>
      </c>
      <c r="C21" s="1">
        <v>3455.5385442394399</v>
      </c>
      <c r="D21" s="1">
        <v>9658.6014411935394</v>
      </c>
      <c r="E21" s="1">
        <v>3891.6320270913202</v>
      </c>
      <c r="F21" s="1">
        <v>363.15437799493498</v>
      </c>
      <c r="G21" s="1">
        <v>1242.57198512228</v>
      </c>
      <c r="H21" s="1">
        <v>326.94495096933298</v>
      </c>
      <c r="I21" s="1">
        <v>1438.6568900965201</v>
      </c>
      <c r="J21" s="1">
        <v>420.04819091450702</v>
      </c>
      <c r="K21" s="1">
        <v>1640.0789197342301</v>
      </c>
      <c r="L21" s="1">
        <v>2280.5349450011399</v>
      </c>
      <c r="M21" s="1">
        <v>3683.8239618372099</v>
      </c>
      <c r="N21" s="1">
        <v>147.91184118267299</v>
      </c>
      <c r="O21"/>
      <c r="P21"/>
      <c r="Q21" s="8">
        <v>2019</v>
      </c>
      <c r="R21">
        <f t="shared" si="1"/>
        <v>1330.11444442889</v>
      </c>
      <c r="S21"/>
      <c r="T21"/>
      <c r="U21"/>
      <c r="V21"/>
      <c r="W21"/>
      <c r="X21"/>
      <c r="Y21"/>
      <c r="Z21"/>
    </row>
    <row r="22" spans="1:26" x14ac:dyDescent="0.2">
      <c r="A22" s="8">
        <v>2019</v>
      </c>
      <c r="B22" s="1">
        <v>140.88652121432699</v>
      </c>
      <c r="C22" s="1">
        <v>3808.9190608191998</v>
      </c>
      <c r="D22" s="1">
        <v>9170.0855812146001</v>
      </c>
      <c r="E22" s="1">
        <v>3504.24182571753</v>
      </c>
      <c r="F22" s="1">
        <v>374.622335290698</v>
      </c>
      <c r="G22" s="1">
        <v>1330.11444442889</v>
      </c>
      <c r="H22" s="1">
        <v>305.12433479117198</v>
      </c>
      <c r="I22" s="1">
        <v>1463.1789588295201</v>
      </c>
      <c r="J22" s="1">
        <v>441.385458408913</v>
      </c>
      <c r="K22" s="1">
        <v>1732.28848965611</v>
      </c>
      <c r="L22" s="1">
        <v>2296.3992818338502</v>
      </c>
      <c r="M22" s="1">
        <v>4034.4119011368398</v>
      </c>
      <c r="N22" s="1">
        <v>152.89319847231701</v>
      </c>
      <c r="O22"/>
      <c r="P22"/>
      <c r="Q22" s="8">
        <v>2020</v>
      </c>
      <c r="R22">
        <f t="shared" si="1"/>
        <v>1431.9030977621601</v>
      </c>
      <c r="S22"/>
      <c r="T22"/>
      <c r="U22"/>
      <c r="V22"/>
      <c r="W22"/>
      <c r="X22"/>
      <c r="Y22"/>
      <c r="Z22"/>
    </row>
    <row r="23" spans="1:26" x14ac:dyDescent="0.2">
      <c r="A23" s="8">
        <v>2020</v>
      </c>
      <c r="B23" s="1">
        <v>124.84224954642001</v>
      </c>
      <c r="C23" s="1">
        <v>4804.4302150799904</v>
      </c>
      <c r="D23" s="1">
        <v>8799.4815747827397</v>
      </c>
      <c r="E23" s="1">
        <v>3913.6213764716799</v>
      </c>
      <c r="F23" s="1">
        <v>284.54473212115499</v>
      </c>
      <c r="G23" s="1">
        <v>1431.9030977621601</v>
      </c>
      <c r="H23" s="1">
        <v>398.48068184698099</v>
      </c>
      <c r="I23" s="1">
        <v>1663.0770975468599</v>
      </c>
      <c r="J23" s="1">
        <v>421.808763584524</v>
      </c>
      <c r="K23" s="1">
        <v>1439.1227606198499</v>
      </c>
      <c r="L23" s="1">
        <v>2513.32891387577</v>
      </c>
      <c r="M23" s="1">
        <v>3731.9472030133902</v>
      </c>
      <c r="N23" s="1">
        <v>171.62021527382899</v>
      </c>
      <c r="O23"/>
      <c r="P23"/>
      <c r="Q23" s="8">
        <v>2021</v>
      </c>
      <c r="R23">
        <f t="shared" si="1"/>
        <v>1617.528929068</v>
      </c>
      <c r="S23"/>
      <c r="T23"/>
      <c r="U23"/>
      <c r="V23"/>
      <c r="W23"/>
      <c r="X23"/>
      <c r="Y23"/>
      <c r="Z23"/>
    </row>
    <row r="24" spans="1:26" x14ac:dyDescent="0.2">
      <c r="A24" s="8">
        <v>2021</v>
      </c>
      <c r="B24" s="1">
        <v>134.51467810052901</v>
      </c>
      <c r="C24" s="1">
        <v>5401.7329588698904</v>
      </c>
      <c r="D24" s="1">
        <v>10001.157228070901</v>
      </c>
      <c r="E24" s="1">
        <v>4966.3910895928802</v>
      </c>
      <c r="F24" s="1">
        <v>310.38999467659102</v>
      </c>
      <c r="G24" s="1">
        <v>1617.528929068</v>
      </c>
      <c r="H24" s="1">
        <v>536.23334328308601</v>
      </c>
      <c r="I24" s="1">
        <v>1958.0256619750401</v>
      </c>
      <c r="J24" s="1">
        <v>635.53674661224102</v>
      </c>
      <c r="K24" s="1">
        <v>1703.9722459449299</v>
      </c>
      <c r="L24" s="1">
        <v>3418.9291426815198</v>
      </c>
      <c r="M24" s="1">
        <v>4675.6909436640599</v>
      </c>
      <c r="N24" s="1">
        <v>210.71222804072599</v>
      </c>
      <c r="O24"/>
      <c r="P24"/>
      <c r="Q24" s="8">
        <v>2022</v>
      </c>
      <c r="R24">
        <f t="shared" si="1"/>
        <v>1570.3973655519701</v>
      </c>
      <c r="S24"/>
      <c r="T24"/>
      <c r="U24"/>
      <c r="V24"/>
      <c r="W24"/>
      <c r="X24"/>
      <c r="Y24"/>
      <c r="Z24"/>
    </row>
    <row r="25" spans="1:26" x14ac:dyDescent="0.2">
      <c r="A25" s="8">
        <v>2022</v>
      </c>
      <c r="B25" s="1">
        <v>119.28565383309601</v>
      </c>
      <c r="C25" s="1">
        <v>5033.4808861530901</v>
      </c>
      <c r="D25" s="1">
        <v>9412.3136239587893</v>
      </c>
      <c r="E25" s="1">
        <v>4015.1945128954098</v>
      </c>
      <c r="F25" s="1">
        <v>360.425221013211</v>
      </c>
      <c r="G25" s="1">
        <v>1570.3973655519701</v>
      </c>
      <c r="H25" s="1">
        <v>528.01571359486104</v>
      </c>
      <c r="I25" s="1">
        <v>1688.25964032058</v>
      </c>
      <c r="J25" s="1">
        <v>664.61128322681805</v>
      </c>
      <c r="K25" s="1">
        <v>1672.6903422374501</v>
      </c>
      <c r="L25" s="1">
        <v>2620.8777633385098</v>
      </c>
      <c r="M25" s="1">
        <v>4070.9489988341902</v>
      </c>
      <c r="N25" s="1">
        <v>249.69389335150001</v>
      </c>
      <c r="O25"/>
      <c r="P25"/>
      <c r="Q25" s="8">
        <v>2023</v>
      </c>
      <c r="R25">
        <f t="shared" si="1"/>
        <v>1515.9769989459101</v>
      </c>
      <c r="S25"/>
      <c r="T25"/>
      <c r="U25"/>
      <c r="V25"/>
      <c r="W25"/>
      <c r="X25"/>
      <c r="Y25"/>
      <c r="Z25"/>
    </row>
    <row r="26" spans="1:26" x14ac:dyDescent="0.2">
      <c r="A26" s="8">
        <v>2023</v>
      </c>
      <c r="B26" s="1">
        <v>75.041006583403004</v>
      </c>
      <c r="C26" s="1">
        <v>4802.6946620199396</v>
      </c>
      <c r="D26" s="1">
        <v>9118.7666626951504</v>
      </c>
      <c r="E26" s="1">
        <v>3406.7290790878901</v>
      </c>
      <c r="F26" s="1">
        <v>308.12209232091402</v>
      </c>
      <c r="G26" s="1">
        <v>1515.9769989459101</v>
      </c>
      <c r="H26" s="1">
        <v>387.81903982727403</v>
      </c>
      <c r="I26" s="1">
        <v>1543.8603898445199</v>
      </c>
      <c r="J26" s="1">
        <v>751.58809076443401</v>
      </c>
      <c r="K26" s="1">
        <v>1451.11911452193</v>
      </c>
      <c r="L26" s="1">
        <v>2146.4804179453699</v>
      </c>
      <c r="M26" s="1">
        <v>3093.2618885157799</v>
      </c>
      <c r="N26" s="1">
        <v>130.29996887073901</v>
      </c>
      <c r="O26"/>
      <c r="P26"/>
      <c r="Q26"/>
      <c r="R26"/>
      <c r="S26"/>
      <c r="T26"/>
      <c r="U26"/>
      <c r="V26"/>
      <c r="W26"/>
      <c r="X26"/>
      <c r="Y26"/>
      <c r="Z26"/>
    </row>
    <row r="27" spans="1:26" x14ac:dyDescent="0.2">
      <c r="A27" s="5"/>
      <c r="C27" s="1"/>
      <c r="D27" s="2"/>
      <c r="E27" s="1"/>
      <c r="F27" s="2"/>
      <c r="G27" s="1"/>
      <c r="H27" s="2"/>
      <c r="I27" s="1"/>
      <c r="J27" s="2"/>
      <c r="K27" s="1"/>
      <c r="L27" s="2"/>
      <c r="M27" s="1"/>
      <c r="N27" s="2"/>
      <c r="O27" s="1"/>
      <c r="P27" s="2"/>
      <c r="Q27" s="1"/>
      <c r="R27" s="2"/>
      <c r="S27" s="1"/>
      <c r="T27" s="2"/>
      <c r="U27" s="1"/>
      <c r="V27" s="2"/>
      <c r="W27" s="1"/>
      <c r="X27" s="2"/>
      <c r="Y27" s="1"/>
      <c r="Z27"/>
    </row>
    <row r="28" spans="1:26" x14ac:dyDescent="0.2">
      <c r="A28" s="6" t="s">
        <v>56</v>
      </c>
      <c r="B28" s="1">
        <f>SUM(B3:B26)</f>
        <v>3571.7229657997432</v>
      </c>
      <c r="C28" s="1">
        <f t="shared" ref="C28:N28" si="2">SUM(C3:C26)</f>
        <v>92590.824312649114</v>
      </c>
      <c r="D28" s="1">
        <f t="shared" si="2"/>
        <v>223322.35314566703</v>
      </c>
      <c r="E28" s="1">
        <f t="shared" si="2"/>
        <v>73208.234781258376</v>
      </c>
      <c r="F28" s="1">
        <f t="shared" si="2"/>
        <v>9451.6580939801606</v>
      </c>
      <c r="G28" s="1">
        <f t="shared" si="2"/>
        <v>25090.247686302286</v>
      </c>
      <c r="H28" s="1">
        <f t="shared" si="2"/>
        <v>7663.6514786380149</v>
      </c>
      <c r="I28" s="1">
        <f t="shared" si="2"/>
        <v>44498.173935593717</v>
      </c>
      <c r="J28" s="1">
        <f t="shared" si="2"/>
        <v>15060.607174274175</v>
      </c>
      <c r="K28" s="1">
        <f t="shared" si="2"/>
        <v>36990.635899655696</v>
      </c>
      <c r="L28" s="1">
        <f t="shared" si="2"/>
        <v>42396.679126603754</v>
      </c>
      <c r="M28" s="1">
        <f t="shared" si="2"/>
        <v>78687.215397207954</v>
      </c>
      <c r="N28" s="1">
        <f t="shared" si="2"/>
        <v>4354.9360410650552</v>
      </c>
    </row>
    <row r="29" spans="1:26" x14ac:dyDescent="0.2">
      <c r="A29" s="6"/>
      <c r="C29" s="1"/>
      <c r="E29" s="1"/>
      <c r="G29" s="1"/>
      <c r="I29" s="1"/>
      <c r="K29" s="1"/>
      <c r="M29" s="1"/>
    </row>
    <row r="30" spans="1:26" ht="19" x14ac:dyDescent="0.25">
      <c r="A30" s="36" t="s">
        <v>93</v>
      </c>
      <c r="B30" s="36"/>
      <c r="C30" s="36"/>
      <c r="D30" s="36"/>
    </row>
    <row r="31" spans="1:26" ht="19" x14ac:dyDescent="0.25">
      <c r="A31" s="35" t="s">
        <v>57</v>
      </c>
      <c r="B31" s="35"/>
      <c r="C31" s="35"/>
      <c r="D31" s="16">
        <f>SUM(B28:N28)</f>
        <v>656886.940038695</v>
      </c>
    </row>
    <row r="32" spans="1:26" ht="19" x14ac:dyDescent="0.25">
      <c r="A32" s="35" t="s">
        <v>58</v>
      </c>
      <c r="B32" s="35"/>
      <c r="C32" s="35"/>
      <c r="D32" s="16">
        <f>AVERAGE(B28:N28)</f>
        <v>50529.76461836115</v>
      </c>
    </row>
    <row r="33" spans="1:4" ht="19" x14ac:dyDescent="0.25">
      <c r="A33" s="35" t="s">
        <v>90</v>
      </c>
      <c r="B33" s="35"/>
      <c r="C33" s="35"/>
      <c r="D33" s="16">
        <v>78896810</v>
      </c>
    </row>
    <row r="34" spans="1:4" ht="19" x14ac:dyDescent="0.25">
      <c r="A34" s="35" t="s">
        <v>91</v>
      </c>
      <c r="B34" s="35"/>
      <c r="C34" s="35"/>
      <c r="D34" s="17">
        <f>D31/D33</f>
        <v>8.3258998689388717E-3</v>
      </c>
    </row>
    <row r="36" spans="1:4" x14ac:dyDescent="0.2">
      <c r="B36" s="7" t="s">
        <v>66</v>
      </c>
    </row>
    <row r="37" spans="1:4" x14ac:dyDescent="0.2">
      <c r="B37" s="4" t="s">
        <v>16</v>
      </c>
    </row>
  </sheetData>
  <mergeCells count="7">
    <mergeCell ref="S2:T2"/>
    <mergeCell ref="B1:N1"/>
    <mergeCell ref="A30:D30"/>
    <mergeCell ref="A34:C34"/>
    <mergeCell ref="A33:C33"/>
    <mergeCell ref="A32:C32"/>
    <mergeCell ref="A31:C31"/>
  </mergeCells>
  <dataValidations count="1">
    <dataValidation type="list" allowBlank="1" showInputMessage="1" showErrorMessage="1" sqref="B37" xr:uid="{2CC9442A-E8B6-43FB-8FC8-FF4E117484E1}">
      <formula1>$B$2:$N$2</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272F-7DF1-401F-BC17-6E7B4C6B04EF}">
  <sheetPr codeName="Sheet4"/>
  <dimension ref="A1:W57"/>
  <sheetViews>
    <sheetView workbookViewId="0">
      <selection activeCell="A4" sqref="A4:B8"/>
    </sheetView>
  </sheetViews>
  <sheetFormatPr baseColWidth="10" defaultColWidth="12" defaultRowHeight="15" x14ac:dyDescent="0.2"/>
  <cols>
    <col min="2" max="2" width="39.5" customWidth="1"/>
    <col min="16" max="16" width="12" style="2"/>
    <col min="17" max="17" width="12" style="1"/>
    <col min="18" max="18" width="12" style="2"/>
    <col min="19" max="19" width="12" style="1"/>
    <col min="20" max="20" width="12" style="2"/>
    <col min="21" max="21" width="12" style="1"/>
    <col min="22" max="22" width="12" style="2"/>
    <col min="23" max="23" width="12" style="1"/>
  </cols>
  <sheetData>
    <row r="1" spans="1:23" ht="21" x14ac:dyDescent="0.25">
      <c r="A1" s="26" t="s">
        <v>132</v>
      </c>
      <c r="P1" s="2" t="s">
        <v>135</v>
      </c>
      <c r="R1" s="2" t="s">
        <v>136</v>
      </c>
      <c r="T1" s="2" t="s">
        <v>137</v>
      </c>
      <c r="V1" s="2" t="s">
        <v>138</v>
      </c>
    </row>
    <row r="2" spans="1:23" x14ac:dyDescent="0.2">
      <c r="P2" s="2" t="s">
        <v>0</v>
      </c>
      <c r="Q2" s="1" t="s">
        <v>101</v>
      </c>
      <c r="R2" s="2" t="s">
        <v>0</v>
      </c>
      <c r="S2" s="1" t="s">
        <v>101</v>
      </c>
      <c r="T2" s="2" t="s">
        <v>0</v>
      </c>
      <c r="U2" s="1" t="s">
        <v>101</v>
      </c>
      <c r="V2" s="2" t="s">
        <v>0</v>
      </c>
      <c r="W2" s="1" t="s">
        <v>101</v>
      </c>
    </row>
    <row r="3" spans="1:23" x14ac:dyDescent="0.2">
      <c r="P3" s="2" t="s">
        <v>54</v>
      </c>
      <c r="Q3" s="1" t="s">
        <v>71</v>
      </c>
      <c r="R3" s="2" t="s">
        <v>54</v>
      </c>
      <c r="S3" s="1" t="s">
        <v>71</v>
      </c>
      <c r="T3" s="2" t="s">
        <v>54</v>
      </c>
      <c r="U3" s="1" t="s">
        <v>71</v>
      </c>
      <c r="V3" s="2" t="s">
        <v>54</v>
      </c>
      <c r="W3" s="1" t="s">
        <v>71</v>
      </c>
    </row>
    <row r="4" spans="1:23" ht="19" x14ac:dyDescent="0.25">
      <c r="A4" s="20" t="s">
        <v>64</v>
      </c>
      <c r="B4" s="20" t="s">
        <v>89</v>
      </c>
      <c r="P4" s="2">
        <v>27395</v>
      </c>
      <c r="Q4" s="1" t="s">
        <v>102</v>
      </c>
      <c r="R4" s="2">
        <v>27395</v>
      </c>
      <c r="S4" s="1" t="s">
        <v>102</v>
      </c>
      <c r="T4" s="2">
        <v>27395</v>
      </c>
      <c r="U4" s="1" t="s">
        <v>102</v>
      </c>
      <c r="V4" s="2">
        <v>27395</v>
      </c>
      <c r="W4" s="1" t="s">
        <v>102</v>
      </c>
    </row>
    <row r="5" spans="1:23" ht="19" x14ac:dyDescent="0.25">
      <c r="A5" s="18" t="s">
        <v>60</v>
      </c>
      <c r="B5" s="19">
        <f>NorthEast!D34</f>
        <v>3.6882857811801665E-3</v>
      </c>
      <c r="P5" s="3" t="s">
        <v>139</v>
      </c>
      <c r="R5" s="3" t="s">
        <v>140</v>
      </c>
      <c r="T5" s="3" t="s">
        <v>141</v>
      </c>
      <c r="V5" s="3" t="s">
        <v>142</v>
      </c>
    </row>
    <row r="6" spans="1:23" ht="19" x14ac:dyDescent="0.25">
      <c r="A6" s="18" t="s">
        <v>61</v>
      </c>
      <c r="B6" s="19">
        <f>MidWest!D34</f>
        <v>6.2943652592699906E-3</v>
      </c>
      <c r="P6" s="2" t="s">
        <v>100</v>
      </c>
      <c r="R6" s="2" t="s">
        <v>100</v>
      </c>
      <c r="T6" s="2" t="s">
        <v>100</v>
      </c>
      <c r="V6" s="2" t="s">
        <v>100</v>
      </c>
    </row>
    <row r="7" spans="1:23" ht="19" x14ac:dyDescent="0.25">
      <c r="A7" s="18" t="s">
        <v>62</v>
      </c>
      <c r="B7" s="19">
        <f>South!D34</f>
        <v>1.0056303908515082E-2</v>
      </c>
      <c r="P7" s="2" t="s">
        <v>2</v>
      </c>
      <c r="Q7" s="1" t="s">
        <v>3</v>
      </c>
      <c r="R7" s="2" t="s">
        <v>2</v>
      </c>
      <c r="S7" s="1" t="s">
        <v>3</v>
      </c>
      <c r="T7" s="2" t="s">
        <v>2</v>
      </c>
      <c r="U7" s="1" t="s">
        <v>3</v>
      </c>
      <c r="V7" s="2" t="s">
        <v>2</v>
      </c>
      <c r="W7" s="1" t="s">
        <v>3</v>
      </c>
    </row>
    <row r="8" spans="1:23" ht="19" x14ac:dyDescent="0.25">
      <c r="A8" s="18" t="s">
        <v>63</v>
      </c>
      <c r="B8" s="19">
        <f>West!D34</f>
        <v>8.3258998689388717E-3</v>
      </c>
      <c r="P8" s="2">
        <v>27395</v>
      </c>
      <c r="Q8" s="1">
        <v>77.94</v>
      </c>
      <c r="R8" s="2">
        <v>27395</v>
      </c>
      <c r="S8" s="1">
        <v>64.8</v>
      </c>
      <c r="T8" s="2">
        <v>27395</v>
      </c>
      <c r="U8" s="1">
        <v>57.46</v>
      </c>
      <c r="V8" s="2">
        <v>27395</v>
      </c>
      <c r="W8" s="1">
        <v>43.65</v>
      </c>
    </row>
    <row r="9" spans="1:23" x14ac:dyDescent="0.2">
      <c r="P9" s="2">
        <v>27760</v>
      </c>
      <c r="Q9" s="1">
        <v>74.34</v>
      </c>
      <c r="R9" s="2">
        <v>27760</v>
      </c>
      <c r="S9" s="1">
        <v>71.209999999999994</v>
      </c>
      <c r="T9" s="2">
        <v>27760</v>
      </c>
      <c r="U9" s="1">
        <v>62.1</v>
      </c>
      <c r="V9" s="2">
        <v>27760</v>
      </c>
      <c r="W9" s="1">
        <v>51.82</v>
      </c>
    </row>
    <row r="10" spans="1:23" ht="19" x14ac:dyDescent="0.25">
      <c r="A10" s="41" t="s">
        <v>143</v>
      </c>
      <c r="B10" s="41"/>
      <c r="C10" s="41"/>
      <c r="P10" s="2">
        <v>28126</v>
      </c>
      <c r="Q10" s="1">
        <v>82.04</v>
      </c>
      <c r="R10" s="2">
        <v>28126</v>
      </c>
      <c r="S10" s="1">
        <v>84.07</v>
      </c>
      <c r="T10" s="2">
        <v>28126</v>
      </c>
      <c r="U10" s="1">
        <v>70.09</v>
      </c>
      <c r="V10" s="2">
        <v>28126</v>
      </c>
      <c r="W10" s="1">
        <v>64.930000000000007</v>
      </c>
    </row>
    <row r="11" spans="1:23" ht="19" x14ac:dyDescent="0.25">
      <c r="A11" s="20" t="s">
        <v>64</v>
      </c>
      <c r="B11" s="20" t="s">
        <v>96</v>
      </c>
      <c r="C11" s="20" t="s">
        <v>97</v>
      </c>
      <c r="P11" s="2">
        <v>28491</v>
      </c>
      <c r="Q11" s="1">
        <v>84.73</v>
      </c>
      <c r="R11" s="2">
        <v>28491</v>
      </c>
      <c r="S11" s="1">
        <v>97.74</v>
      </c>
      <c r="T11" s="2">
        <v>28491</v>
      </c>
      <c r="U11" s="1">
        <v>80.540000000000006</v>
      </c>
      <c r="V11" s="2">
        <v>28491</v>
      </c>
      <c r="W11" s="1">
        <v>77.42</v>
      </c>
    </row>
    <row r="12" spans="1:23" ht="16" x14ac:dyDescent="0.2">
      <c r="A12" s="18" t="s">
        <v>60</v>
      </c>
      <c r="B12" s="18" t="s">
        <v>35</v>
      </c>
      <c r="C12" s="18">
        <f>MAX(NorthEast!B26:I26)</f>
        <v>2076.8418756820201</v>
      </c>
      <c r="P12" s="2">
        <v>28856</v>
      </c>
      <c r="Q12" s="1">
        <v>96.47</v>
      </c>
      <c r="R12" s="2">
        <v>28856</v>
      </c>
      <c r="S12" s="1">
        <v>100.26</v>
      </c>
      <c r="T12" s="2">
        <v>28856</v>
      </c>
      <c r="U12" s="1">
        <v>93.6</v>
      </c>
      <c r="V12" s="2">
        <v>28856</v>
      </c>
      <c r="W12" s="1">
        <v>90.77</v>
      </c>
    </row>
    <row r="13" spans="1:23" ht="16" x14ac:dyDescent="0.2">
      <c r="A13" s="18" t="s">
        <v>61</v>
      </c>
      <c r="B13" s="18" t="s">
        <v>17</v>
      </c>
      <c r="C13" s="18">
        <f>MAX(MidWest!B28:M28)</f>
        <v>62015.244638490192</v>
      </c>
      <c r="P13" s="2">
        <v>29221</v>
      </c>
      <c r="Q13" s="1">
        <v>108.39</v>
      </c>
      <c r="R13" s="2">
        <v>29221</v>
      </c>
      <c r="S13" s="1">
        <v>99.77</v>
      </c>
      <c r="T13" s="2">
        <v>29221</v>
      </c>
      <c r="U13" s="1">
        <v>103.52</v>
      </c>
      <c r="V13" s="2">
        <v>29221</v>
      </c>
      <c r="W13" s="1">
        <v>104.44</v>
      </c>
    </row>
    <row r="14" spans="1:23" ht="16" x14ac:dyDescent="0.2">
      <c r="A14" s="18" t="s">
        <v>62</v>
      </c>
      <c r="B14" s="18" t="s">
        <v>46</v>
      </c>
      <c r="C14" s="18">
        <f>MAX(South!B26:R26)</f>
        <v>18357.4866767731</v>
      </c>
      <c r="P14" s="2">
        <v>29587</v>
      </c>
      <c r="Q14" s="1">
        <v>112.65</v>
      </c>
      <c r="R14" s="2">
        <v>29587</v>
      </c>
      <c r="S14" s="1">
        <v>103.98</v>
      </c>
      <c r="T14" s="2">
        <v>29587</v>
      </c>
      <c r="U14" s="1">
        <v>110.53</v>
      </c>
      <c r="V14" s="2">
        <v>29587</v>
      </c>
      <c r="W14" s="1">
        <v>114.31</v>
      </c>
    </row>
    <row r="15" spans="1:23" ht="16" x14ac:dyDescent="0.2">
      <c r="A15" s="18" t="s">
        <v>63</v>
      </c>
      <c r="B15" s="18" t="s">
        <v>8</v>
      </c>
      <c r="C15" s="18">
        <f>MAX(West!B26:N26)</f>
        <v>9118.7666626951504</v>
      </c>
      <c r="P15" s="2">
        <v>29952</v>
      </c>
      <c r="Q15" s="1">
        <v>124.37</v>
      </c>
      <c r="R15" s="2">
        <v>29952</v>
      </c>
      <c r="S15" s="1">
        <v>94.63</v>
      </c>
      <c r="T15" s="2">
        <v>29952</v>
      </c>
      <c r="U15" s="1">
        <v>120.03</v>
      </c>
      <c r="V15" s="2">
        <v>29952</v>
      </c>
      <c r="W15" s="1">
        <v>108.01</v>
      </c>
    </row>
    <row r="16" spans="1:23" x14ac:dyDescent="0.2">
      <c r="P16" s="2">
        <v>30317</v>
      </c>
      <c r="Q16" s="1">
        <v>136.72999999999999</v>
      </c>
      <c r="R16" s="2">
        <v>30317</v>
      </c>
      <c r="S16" s="1">
        <v>104.35</v>
      </c>
      <c r="T16" s="2">
        <v>30317</v>
      </c>
      <c r="U16" s="1">
        <v>125.88</v>
      </c>
      <c r="V16" s="2">
        <v>30317</v>
      </c>
      <c r="W16" s="1">
        <v>117.27</v>
      </c>
    </row>
    <row r="17" spans="1:23" ht="21" x14ac:dyDescent="0.25">
      <c r="A17" s="27" t="s">
        <v>133</v>
      </c>
      <c r="B17" s="26"/>
      <c r="C17" s="26"/>
      <c r="D17" s="26"/>
      <c r="E17" s="26"/>
      <c r="P17" s="2">
        <v>30682</v>
      </c>
      <c r="Q17" s="1">
        <v>159.66</v>
      </c>
      <c r="R17" s="2">
        <v>30682</v>
      </c>
      <c r="S17" s="1">
        <v>110.26</v>
      </c>
      <c r="T17" s="2">
        <v>30682</v>
      </c>
      <c r="U17" s="1">
        <v>127.01</v>
      </c>
      <c r="V17" s="2">
        <v>30682</v>
      </c>
      <c r="W17" s="1">
        <v>121</v>
      </c>
    </row>
    <row r="18" spans="1:23" x14ac:dyDescent="0.2">
      <c r="P18" s="2">
        <v>31048</v>
      </c>
      <c r="Q18" s="1">
        <v>187.49</v>
      </c>
      <c r="R18" s="2">
        <v>31048</v>
      </c>
      <c r="S18" s="1">
        <v>115.47</v>
      </c>
      <c r="T18" s="2">
        <v>31048</v>
      </c>
      <c r="U18" s="1">
        <v>127.18</v>
      </c>
      <c r="V18" s="2">
        <v>31048</v>
      </c>
      <c r="W18" s="1">
        <v>127.62</v>
      </c>
    </row>
    <row r="19" spans="1:23" ht="16" x14ac:dyDescent="0.2">
      <c r="A19" s="21" t="s">
        <v>64</v>
      </c>
      <c r="B19" s="21" t="s">
        <v>96</v>
      </c>
      <c r="C19" s="21" t="s">
        <v>134</v>
      </c>
      <c r="P19" s="2">
        <v>31413</v>
      </c>
      <c r="Q19" s="1">
        <v>221.9</v>
      </c>
      <c r="R19" s="2">
        <v>31413</v>
      </c>
      <c r="S19" s="1">
        <v>123.84</v>
      </c>
      <c r="T19" s="2">
        <v>31413</v>
      </c>
      <c r="U19" s="1">
        <v>129.11000000000001</v>
      </c>
      <c r="V19" s="2">
        <v>31413</v>
      </c>
      <c r="W19" s="1">
        <v>136.46</v>
      </c>
    </row>
    <row r="20" spans="1:23" ht="16" x14ac:dyDescent="0.2">
      <c r="A20" s="18" t="s">
        <v>60</v>
      </c>
      <c r="B20" s="18" t="s">
        <v>35</v>
      </c>
      <c r="C20" s="1">
        <v>987.07</v>
      </c>
      <c r="P20" s="2">
        <v>31778</v>
      </c>
      <c r="Q20" s="1">
        <v>259.93</v>
      </c>
      <c r="R20" s="2">
        <v>31778</v>
      </c>
      <c r="S20" s="1">
        <v>136.08000000000001</v>
      </c>
      <c r="T20" s="2">
        <v>31778</v>
      </c>
      <c r="U20" s="1">
        <v>120.72</v>
      </c>
      <c r="V20" s="2">
        <v>31778</v>
      </c>
      <c r="W20" s="1">
        <v>150.77000000000001</v>
      </c>
    </row>
    <row r="21" spans="1:23" ht="16" x14ac:dyDescent="0.2">
      <c r="A21" s="18" t="s">
        <v>61</v>
      </c>
      <c r="B21" s="18" t="s">
        <v>17</v>
      </c>
      <c r="C21" s="1">
        <v>468.86</v>
      </c>
      <c r="P21" s="2">
        <v>32143</v>
      </c>
      <c r="Q21" s="1">
        <v>281.08</v>
      </c>
      <c r="R21" s="2">
        <v>32143</v>
      </c>
      <c r="S21" s="1">
        <v>148.69999999999999</v>
      </c>
      <c r="T21" s="2">
        <v>32143</v>
      </c>
      <c r="U21" s="1">
        <v>114.63</v>
      </c>
      <c r="V21" s="2">
        <v>32143</v>
      </c>
      <c r="W21" s="1">
        <v>174.48</v>
      </c>
    </row>
    <row r="22" spans="1:23" ht="16" x14ac:dyDescent="0.2">
      <c r="A22" s="18" t="s">
        <v>62</v>
      </c>
      <c r="B22" s="18" t="s">
        <v>46</v>
      </c>
      <c r="C22" s="1">
        <v>506.15</v>
      </c>
      <c r="P22" s="2">
        <v>32509</v>
      </c>
      <c r="Q22" s="1">
        <v>284.7</v>
      </c>
      <c r="R22" s="2">
        <v>32509</v>
      </c>
      <c r="S22" s="1">
        <v>160</v>
      </c>
      <c r="T22" s="2">
        <v>32509</v>
      </c>
      <c r="U22" s="1">
        <v>115.17</v>
      </c>
      <c r="V22" s="2">
        <v>32509</v>
      </c>
      <c r="W22" s="1">
        <v>211.15</v>
      </c>
    </row>
    <row r="23" spans="1:23" ht="16" x14ac:dyDescent="0.2">
      <c r="A23" s="18" t="s">
        <v>63</v>
      </c>
      <c r="B23" s="18" t="s">
        <v>8</v>
      </c>
      <c r="C23" s="1">
        <v>914.53</v>
      </c>
      <c r="P23" s="2">
        <v>32874</v>
      </c>
      <c r="Q23" s="1">
        <v>282.55</v>
      </c>
      <c r="R23" s="2">
        <v>32874</v>
      </c>
      <c r="S23" s="1">
        <v>168.32</v>
      </c>
      <c r="T23" s="2">
        <v>32874</v>
      </c>
      <c r="U23" s="1">
        <v>116.94</v>
      </c>
      <c r="V23" s="2">
        <v>32874</v>
      </c>
      <c r="W23" s="1">
        <v>228.56</v>
      </c>
    </row>
    <row r="24" spans="1:23" x14ac:dyDescent="0.2">
      <c r="P24" s="2">
        <v>33239</v>
      </c>
      <c r="Q24" s="1">
        <v>279.81</v>
      </c>
      <c r="R24" s="2">
        <v>33239</v>
      </c>
      <c r="S24" s="1">
        <v>174.74</v>
      </c>
      <c r="T24" s="2">
        <v>33239</v>
      </c>
      <c r="U24" s="1">
        <v>119.67</v>
      </c>
      <c r="V24" s="2">
        <v>33239</v>
      </c>
      <c r="W24" s="1">
        <v>227.84</v>
      </c>
    </row>
    <row r="25" spans="1:23" x14ac:dyDescent="0.2">
      <c r="P25" s="2">
        <v>33604</v>
      </c>
      <c r="Q25" s="1">
        <v>285.89999999999998</v>
      </c>
      <c r="R25" s="2">
        <v>33604</v>
      </c>
      <c r="S25" s="1">
        <v>181.25</v>
      </c>
      <c r="T25" s="2">
        <v>33604</v>
      </c>
      <c r="U25" s="1">
        <v>123.9</v>
      </c>
      <c r="V25" s="2">
        <v>33604</v>
      </c>
      <c r="W25" s="1">
        <v>225.03</v>
      </c>
    </row>
    <row r="26" spans="1:23" x14ac:dyDescent="0.2">
      <c r="P26" s="2">
        <v>33970</v>
      </c>
      <c r="Q26" s="1">
        <v>287.51</v>
      </c>
      <c r="R26" s="2">
        <v>33970</v>
      </c>
      <c r="S26" s="1">
        <v>187.52</v>
      </c>
      <c r="T26" s="2">
        <v>33970</v>
      </c>
      <c r="U26" s="1">
        <v>127.49</v>
      </c>
      <c r="V26" s="2">
        <v>33970</v>
      </c>
      <c r="W26" s="1">
        <v>216.55</v>
      </c>
    </row>
    <row r="27" spans="1:23" x14ac:dyDescent="0.2">
      <c r="P27" s="2">
        <v>34335</v>
      </c>
      <c r="Q27" s="1">
        <v>281.27</v>
      </c>
      <c r="R27" s="2">
        <v>34335</v>
      </c>
      <c r="S27" s="1">
        <v>195.75</v>
      </c>
      <c r="T27" s="2">
        <v>34335</v>
      </c>
      <c r="U27" s="1">
        <v>130.07</v>
      </c>
      <c r="V27" s="2">
        <v>34335</v>
      </c>
      <c r="W27" s="1">
        <v>205.97</v>
      </c>
    </row>
    <row r="28" spans="1:23" x14ac:dyDescent="0.2">
      <c r="P28" s="2">
        <v>34700</v>
      </c>
      <c r="Q28" s="1">
        <v>279.99</v>
      </c>
      <c r="R28" s="2">
        <v>34700</v>
      </c>
      <c r="S28" s="1">
        <v>203.34</v>
      </c>
      <c r="T28" s="2">
        <v>34700</v>
      </c>
      <c r="U28" s="1">
        <v>132.30000000000001</v>
      </c>
      <c r="V28" s="2">
        <v>34700</v>
      </c>
      <c r="W28" s="1">
        <v>202.18</v>
      </c>
    </row>
    <row r="29" spans="1:23" x14ac:dyDescent="0.2">
      <c r="P29" s="2">
        <v>35065</v>
      </c>
      <c r="Q29" s="1">
        <v>285.2</v>
      </c>
      <c r="R29" s="2">
        <v>35065</v>
      </c>
      <c r="S29" s="1">
        <v>210.4</v>
      </c>
      <c r="T29" s="2">
        <v>35065</v>
      </c>
      <c r="U29" s="1">
        <v>135.75</v>
      </c>
      <c r="V29" s="2">
        <v>35065</v>
      </c>
      <c r="W29" s="1">
        <v>201.68</v>
      </c>
    </row>
    <row r="30" spans="1:23" x14ac:dyDescent="0.2">
      <c r="P30" s="2">
        <v>35431</v>
      </c>
      <c r="Q30" s="1">
        <v>288.11</v>
      </c>
      <c r="R30" s="2">
        <v>35431</v>
      </c>
      <c r="S30" s="1">
        <v>216.74</v>
      </c>
      <c r="T30" s="2">
        <v>35431</v>
      </c>
      <c r="U30" s="1">
        <v>138.66999999999999</v>
      </c>
      <c r="V30" s="2">
        <v>35431</v>
      </c>
      <c r="W30" s="1">
        <v>207.04</v>
      </c>
    </row>
    <row r="31" spans="1:23" x14ac:dyDescent="0.2">
      <c r="P31" s="2">
        <v>35796</v>
      </c>
      <c r="Q31" s="1">
        <v>302.8</v>
      </c>
      <c r="R31" s="2">
        <v>35796</v>
      </c>
      <c r="S31" s="1">
        <v>223.77</v>
      </c>
      <c r="T31" s="2">
        <v>35796</v>
      </c>
      <c r="U31" s="1">
        <v>145.41</v>
      </c>
      <c r="V31" s="2">
        <v>35796</v>
      </c>
      <c r="W31" s="1">
        <v>224.51</v>
      </c>
    </row>
    <row r="32" spans="1:23" x14ac:dyDescent="0.2">
      <c r="P32" s="2">
        <v>36161</v>
      </c>
      <c r="Q32" s="1">
        <v>320.20999999999998</v>
      </c>
      <c r="R32" s="2">
        <v>36161</v>
      </c>
      <c r="S32" s="1">
        <v>232.66</v>
      </c>
      <c r="T32" s="2">
        <v>36161</v>
      </c>
      <c r="U32" s="1">
        <v>153.26</v>
      </c>
      <c r="V32" s="2">
        <v>36161</v>
      </c>
      <c r="W32" s="1">
        <v>242.44</v>
      </c>
    </row>
    <row r="33" spans="16:23" x14ac:dyDescent="0.2">
      <c r="P33" s="2">
        <v>36526</v>
      </c>
      <c r="Q33" s="1">
        <v>349.34</v>
      </c>
      <c r="R33" s="2">
        <v>36526</v>
      </c>
      <c r="S33" s="1">
        <v>247.28</v>
      </c>
      <c r="T33" s="2">
        <v>36526</v>
      </c>
      <c r="U33" s="1">
        <v>162.62</v>
      </c>
      <c r="V33" s="2">
        <v>36526</v>
      </c>
      <c r="W33" s="1">
        <v>272.85000000000002</v>
      </c>
    </row>
    <row r="34" spans="16:23" x14ac:dyDescent="0.2">
      <c r="P34" s="2">
        <v>36892</v>
      </c>
      <c r="Q34" s="1">
        <v>382.16</v>
      </c>
      <c r="R34" s="2">
        <v>36892</v>
      </c>
      <c r="S34" s="1">
        <v>262.14999999999998</v>
      </c>
      <c r="T34" s="2">
        <v>36892</v>
      </c>
      <c r="U34" s="1">
        <v>173.43</v>
      </c>
      <c r="V34" s="2">
        <v>36892</v>
      </c>
      <c r="W34" s="1">
        <v>307.68</v>
      </c>
    </row>
    <row r="35" spans="16:23" x14ac:dyDescent="0.2">
      <c r="P35" s="2">
        <v>37257</v>
      </c>
      <c r="Q35" s="1">
        <v>422.38</v>
      </c>
      <c r="R35" s="2">
        <v>37257</v>
      </c>
      <c r="S35" s="1">
        <v>278.33</v>
      </c>
      <c r="T35" s="2">
        <v>37257</v>
      </c>
      <c r="U35" s="1">
        <v>179.6</v>
      </c>
      <c r="V35" s="2">
        <v>37257</v>
      </c>
      <c r="W35" s="1">
        <v>342.05</v>
      </c>
    </row>
    <row r="36" spans="16:23" x14ac:dyDescent="0.2">
      <c r="P36" s="2">
        <v>37622</v>
      </c>
      <c r="Q36" s="1">
        <v>465.88</v>
      </c>
      <c r="R36" s="2">
        <v>37622</v>
      </c>
      <c r="S36" s="1">
        <v>293.22000000000003</v>
      </c>
      <c r="T36" s="2">
        <v>37622</v>
      </c>
      <c r="U36" s="1">
        <v>185.13</v>
      </c>
      <c r="V36" s="2">
        <v>37622</v>
      </c>
      <c r="W36" s="1">
        <v>384.73</v>
      </c>
    </row>
    <row r="37" spans="16:23" x14ac:dyDescent="0.2">
      <c r="P37" s="2">
        <v>37987</v>
      </c>
      <c r="Q37" s="1">
        <v>525.69000000000005</v>
      </c>
      <c r="R37" s="2">
        <v>37987</v>
      </c>
      <c r="S37" s="1">
        <v>317.70999999999998</v>
      </c>
      <c r="T37" s="2">
        <v>37987</v>
      </c>
      <c r="U37" s="1">
        <v>190.21</v>
      </c>
      <c r="V37" s="2">
        <v>37987</v>
      </c>
      <c r="W37" s="1">
        <v>472.25</v>
      </c>
    </row>
    <row r="38" spans="16:23" x14ac:dyDescent="0.2">
      <c r="P38" s="2">
        <v>38353</v>
      </c>
      <c r="Q38" s="1">
        <v>593.82000000000005</v>
      </c>
      <c r="R38" s="2">
        <v>38353</v>
      </c>
      <c r="S38" s="1">
        <v>345.87</v>
      </c>
      <c r="T38" s="2">
        <v>38353</v>
      </c>
      <c r="U38" s="1">
        <v>198.64</v>
      </c>
      <c r="V38" s="2">
        <v>38353</v>
      </c>
      <c r="W38" s="1">
        <v>583.34</v>
      </c>
    </row>
    <row r="39" spans="16:23" x14ac:dyDescent="0.2">
      <c r="P39" s="2">
        <v>38718</v>
      </c>
      <c r="Q39" s="1">
        <v>632.62</v>
      </c>
      <c r="R39" s="2">
        <v>38718</v>
      </c>
      <c r="S39" s="1">
        <v>365.39</v>
      </c>
      <c r="T39" s="2">
        <v>38718</v>
      </c>
      <c r="U39" s="1">
        <v>209.86</v>
      </c>
      <c r="V39" s="2">
        <v>38718</v>
      </c>
      <c r="W39" s="1">
        <v>643.03</v>
      </c>
    </row>
    <row r="40" spans="16:23" x14ac:dyDescent="0.2">
      <c r="P40" s="2">
        <v>39083</v>
      </c>
      <c r="Q40" s="1">
        <v>636.24</v>
      </c>
      <c r="R40" s="2">
        <v>39083</v>
      </c>
      <c r="S40" s="1">
        <v>370.69</v>
      </c>
      <c r="T40" s="2">
        <v>39083</v>
      </c>
      <c r="U40" s="1">
        <v>220.69</v>
      </c>
      <c r="V40" s="2">
        <v>39083</v>
      </c>
      <c r="W40" s="1">
        <v>608.24</v>
      </c>
    </row>
    <row r="41" spans="16:23" x14ac:dyDescent="0.2">
      <c r="P41" s="2">
        <v>39448</v>
      </c>
      <c r="Q41" s="1">
        <v>617.33000000000004</v>
      </c>
      <c r="R41" s="2">
        <v>39448</v>
      </c>
      <c r="S41" s="1">
        <v>356.16</v>
      </c>
      <c r="T41" s="2">
        <v>39448</v>
      </c>
      <c r="U41" s="1">
        <v>224.69</v>
      </c>
      <c r="V41" s="2">
        <v>39448</v>
      </c>
      <c r="W41" s="1">
        <v>486.7</v>
      </c>
    </row>
    <row r="42" spans="16:23" x14ac:dyDescent="0.2">
      <c r="P42" s="2">
        <v>39814</v>
      </c>
      <c r="Q42" s="1">
        <v>590.83000000000004</v>
      </c>
      <c r="R42" s="2">
        <v>39814</v>
      </c>
      <c r="S42" s="1">
        <v>332.34</v>
      </c>
      <c r="T42" s="2">
        <v>39814</v>
      </c>
      <c r="U42" s="1">
        <v>225.05</v>
      </c>
      <c r="V42" s="2">
        <v>39814</v>
      </c>
      <c r="W42" s="1">
        <v>421.25</v>
      </c>
    </row>
    <row r="43" spans="16:23" x14ac:dyDescent="0.2">
      <c r="P43" s="2">
        <v>40179</v>
      </c>
      <c r="Q43" s="1">
        <v>574.16</v>
      </c>
      <c r="R43" s="2">
        <v>40179</v>
      </c>
      <c r="S43" s="1">
        <v>315.19</v>
      </c>
      <c r="T43" s="2">
        <v>40179</v>
      </c>
      <c r="U43" s="1">
        <v>222.3</v>
      </c>
      <c r="V43" s="2">
        <v>40179</v>
      </c>
      <c r="W43" s="1">
        <v>408.59</v>
      </c>
    </row>
    <row r="44" spans="16:23" x14ac:dyDescent="0.2">
      <c r="P44" s="2">
        <v>40544</v>
      </c>
      <c r="Q44" s="1">
        <v>562.19000000000005</v>
      </c>
      <c r="R44" s="2">
        <v>40544</v>
      </c>
      <c r="S44" s="1">
        <v>299.87</v>
      </c>
      <c r="T44" s="2">
        <v>40544</v>
      </c>
      <c r="U44" s="1">
        <v>219.2</v>
      </c>
      <c r="V44" s="2">
        <v>40544</v>
      </c>
      <c r="W44" s="1">
        <v>387.29</v>
      </c>
    </row>
    <row r="45" spans="16:23" x14ac:dyDescent="0.2">
      <c r="P45" s="2">
        <v>40909</v>
      </c>
      <c r="Q45" s="1">
        <v>554.91999999999996</v>
      </c>
      <c r="R45" s="2">
        <v>40909</v>
      </c>
      <c r="S45" s="1">
        <v>294.33999999999997</v>
      </c>
      <c r="T45" s="2">
        <v>40909</v>
      </c>
      <c r="U45" s="1">
        <v>222.4</v>
      </c>
      <c r="V45" s="2">
        <v>40909</v>
      </c>
      <c r="W45" s="1">
        <v>388.35</v>
      </c>
    </row>
    <row r="46" spans="16:23" x14ac:dyDescent="0.2">
      <c r="P46" s="2">
        <v>41275</v>
      </c>
      <c r="Q46" s="1">
        <v>558.62</v>
      </c>
      <c r="R46" s="2">
        <v>41275</v>
      </c>
      <c r="S46" s="1">
        <v>295.08</v>
      </c>
      <c r="T46" s="2">
        <v>41275</v>
      </c>
      <c r="U46" s="1">
        <v>232.3</v>
      </c>
      <c r="V46" s="2">
        <v>41275</v>
      </c>
      <c r="W46" s="1">
        <v>435.84</v>
      </c>
    </row>
    <row r="47" spans="16:23" x14ac:dyDescent="0.2">
      <c r="P47" s="2">
        <v>41640</v>
      </c>
      <c r="Q47" s="1">
        <v>569.02</v>
      </c>
      <c r="R47" s="2">
        <v>41640</v>
      </c>
      <c r="S47" s="1">
        <v>303.93</v>
      </c>
      <c r="T47" s="2">
        <v>41640</v>
      </c>
      <c r="U47" s="1">
        <v>248.85</v>
      </c>
      <c r="V47" s="2">
        <v>41640</v>
      </c>
      <c r="W47" s="1">
        <v>487.81</v>
      </c>
    </row>
    <row r="48" spans="16:23" x14ac:dyDescent="0.2">
      <c r="P48" s="2">
        <v>42005</v>
      </c>
      <c r="Q48" s="1">
        <v>588.61</v>
      </c>
      <c r="R48" s="2">
        <v>42005</v>
      </c>
      <c r="S48" s="1">
        <v>314.68</v>
      </c>
      <c r="T48" s="2">
        <v>42005</v>
      </c>
      <c r="U48" s="1">
        <v>266.88</v>
      </c>
      <c r="V48" s="2">
        <v>42005</v>
      </c>
      <c r="W48" s="1">
        <v>522.44000000000005</v>
      </c>
    </row>
    <row r="49" spans="16:23" x14ac:dyDescent="0.2">
      <c r="P49" s="2">
        <v>42370</v>
      </c>
      <c r="Q49" s="1">
        <v>608.57000000000005</v>
      </c>
      <c r="R49" s="2">
        <v>42370</v>
      </c>
      <c r="S49" s="1">
        <v>324.11</v>
      </c>
      <c r="T49" s="2">
        <v>42370</v>
      </c>
      <c r="U49" s="1">
        <v>285.89999999999998</v>
      </c>
      <c r="V49" s="2">
        <v>42370</v>
      </c>
      <c r="W49" s="1">
        <v>559.39</v>
      </c>
    </row>
    <row r="50" spans="16:23" x14ac:dyDescent="0.2">
      <c r="P50" s="2">
        <v>42736</v>
      </c>
      <c r="Q50" s="1">
        <v>635.78</v>
      </c>
      <c r="R50" s="2">
        <v>42736</v>
      </c>
      <c r="S50" s="1">
        <v>332.01</v>
      </c>
      <c r="T50" s="2">
        <v>42736</v>
      </c>
      <c r="U50" s="1">
        <v>306.17</v>
      </c>
      <c r="V50" s="2">
        <v>42736</v>
      </c>
      <c r="W50" s="1">
        <v>595.98</v>
      </c>
    </row>
    <row r="51" spans="16:23" x14ac:dyDescent="0.2">
      <c r="P51" s="2">
        <v>43101</v>
      </c>
      <c r="Q51" s="1">
        <v>667.29</v>
      </c>
      <c r="R51" s="2">
        <v>43101</v>
      </c>
      <c r="S51" s="1">
        <v>339.2</v>
      </c>
      <c r="T51" s="2">
        <v>43101</v>
      </c>
      <c r="U51" s="1">
        <v>324.45999999999998</v>
      </c>
      <c r="V51" s="2">
        <v>43101</v>
      </c>
      <c r="W51" s="1">
        <v>634.67999999999995</v>
      </c>
    </row>
    <row r="52" spans="16:23" x14ac:dyDescent="0.2">
      <c r="P52" s="2">
        <v>43466</v>
      </c>
      <c r="Q52" s="1">
        <v>695.67</v>
      </c>
      <c r="R52" s="2">
        <v>43466</v>
      </c>
      <c r="S52" s="1">
        <v>348.75</v>
      </c>
      <c r="T52" s="2">
        <v>43466</v>
      </c>
      <c r="U52" s="1">
        <v>340.05</v>
      </c>
      <c r="V52" s="2">
        <v>43466</v>
      </c>
      <c r="W52" s="1">
        <v>655.20000000000005</v>
      </c>
    </row>
    <row r="53" spans="16:23" x14ac:dyDescent="0.2">
      <c r="P53" s="2">
        <v>43831</v>
      </c>
      <c r="Q53" s="1">
        <v>730.03</v>
      </c>
      <c r="R53" s="2">
        <v>43831</v>
      </c>
      <c r="S53" s="1">
        <v>359</v>
      </c>
      <c r="T53" s="2">
        <v>43831</v>
      </c>
      <c r="U53" s="1">
        <v>355.86</v>
      </c>
      <c r="V53" s="2">
        <v>43831</v>
      </c>
      <c r="W53" s="1">
        <v>683.03</v>
      </c>
    </row>
    <row r="54" spans="16:23" x14ac:dyDescent="0.2">
      <c r="P54" s="2">
        <v>44197</v>
      </c>
      <c r="Q54" s="1">
        <v>812.59</v>
      </c>
      <c r="R54" s="2">
        <v>44197</v>
      </c>
      <c r="S54" s="1">
        <v>390.58</v>
      </c>
      <c r="T54" s="2">
        <v>44197</v>
      </c>
      <c r="U54" s="1">
        <v>407.3</v>
      </c>
      <c r="V54" s="2">
        <v>44197</v>
      </c>
      <c r="W54" s="1">
        <v>779.08</v>
      </c>
    </row>
    <row r="55" spans="16:23" x14ac:dyDescent="0.2">
      <c r="P55" s="2">
        <v>44562</v>
      </c>
      <c r="Q55" s="1">
        <v>922.29</v>
      </c>
      <c r="R55" s="2">
        <v>44562</v>
      </c>
      <c r="S55" s="1">
        <v>439.54</v>
      </c>
      <c r="T55" s="2">
        <v>44562</v>
      </c>
      <c r="U55" s="1">
        <v>487.22</v>
      </c>
      <c r="V55" s="2">
        <v>44562</v>
      </c>
      <c r="W55" s="1">
        <v>899.55</v>
      </c>
    </row>
    <row r="56" spans="16:23" x14ac:dyDescent="0.2">
      <c r="P56" s="2">
        <v>44927</v>
      </c>
      <c r="Q56" s="1">
        <v>987.07</v>
      </c>
      <c r="R56" s="2">
        <v>44927</v>
      </c>
      <c r="S56" s="1">
        <v>468.86</v>
      </c>
      <c r="T56" s="2">
        <v>44927</v>
      </c>
      <c r="U56" s="1">
        <v>506.15</v>
      </c>
      <c r="V56" s="2">
        <v>44927</v>
      </c>
      <c r="W56" s="1">
        <v>914.53</v>
      </c>
    </row>
    <row r="57" spans="16:23" x14ac:dyDescent="0.2">
      <c r="P57" s="2">
        <v>45292</v>
      </c>
      <c r="Q57" s="1" t="e">
        <f>NA()</f>
        <v>#N/A</v>
      </c>
      <c r="R57" s="2">
        <v>45292</v>
      </c>
      <c r="S57" s="1" t="e">
        <f>NA()</f>
        <v>#N/A</v>
      </c>
      <c r="T57" s="2">
        <v>45292</v>
      </c>
      <c r="U57" s="1" t="e">
        <f>NA()</f>
        <v>#N/A</v>
      </c>
      <c r="V57" s="2">
        <v>45292</v>
      </c>
      <c r="W57" s="1" t="e">
        <f>NA()</f>
        <v>#N/A</v>
      </c>
    </row>
  </sheetData>
  <mergeCells count="1">
    <mergeCell ref="A10:C10"/>
  </mergeCells>
  <hyperlinks>
    <hyperlink ref="P5" r:id="rId1" xr:uid="{D1B11EC1-3388-4DF0-935F-6249CA8A5CA2}"/>
    <hyperlink ref="R5" r:id="rId2" xr:uid="{4F923A09-73BD-48BF-984B-A8B177915C03}"/>
    <hyperlink ref="T5" r:id="rId3" xr:uid="{846E5619-46A6-4C5D-B315-0030D9EF5861}"/>
    <hyperlink ref="V5" r:id="rId4" xr:uid="{786DF6B8-C220-40FF-AF76-A6BA76A495D8}"/>
  </hyperlinks>
  <pageMargins left="0.7" right="0.7" top="0.75" bottom="0.75" header="0.3" footer="0.3"/>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FDC52-86FB-44B0-B2A8-BCE0B0065642}">
  <sheetPr codeName="Sheet9"/>
  <dimension ref="A1:K60"/>
  <sheetViews>
    <sheetView workbookViewId="0">
      <selection activeCell="I59" sqref="I59"/>
    </sheetView>
  </sheetViews>
  <sheetFormatPr baseColWidth="10" defaultColWidth="12" defaultRowHeight="15" x14ac:dyDescent="0.2"/>
  <cols>
    <col min="1" max="1" width="12" style="2"/>
    <col min="2" max="2" width="12" style="1" customWidth="1"/>
    <col min="3" max="3" width="12" style="2"/>
    <col min="4" max="4" width="12" style="1"/>
  </cols>
  <sheetData>
    <row r="1" spans="1:5" x14ac:dyDescent="0.2">
      <c r="A1" s="2" t="s">
        <v>78</v>
      </c>
      <c r="C1" s="2" t="s">
        <v>79</v>
      </c>
    </row>
    <row r="2" spans="1:5" x14ac:dyDescent="0.2">
      <c r="A2" s="2" t="s">
        <v>0</v>
      </c>
      <c r="B2" s="1" t="s">
        <v>81</v>
      </c>
      <c r="C2" s="2" t="s">
        <v>0</v>
      </c>
      <c r="D2" s="1" t="s">
        <v>81</v>
      </c>
    </row>
    <row r="3" spans="1:5" x14ac:dyDescent="0.2">
      <c r="A3" s="2" t="s">
        <v>54</v>
      </c>
      <c r="B3" s="1" t="s">
        <v>1</v>
      </c>
      <c r="C3" s="2" t="s">
        <v>54</v>
      </c>
      <c r="D3" s="1" t="s">
        <v>1</v>
      </c>
    </row>
    <row r="4" spans="1:5" x14ac:dyDescent="0.2">
      <c r="A4" s="2">
        <v>24838</v>
      </c>
      <c r="B4" s="1" t="s">
        <v>83</v>
      </c>
      <c r="C4" s="2">
        <v>21916</v>
      </c>
      <c r="D4" s="1" t="s">
        <v>85</v>
      </c>
    </row>
    <row r="5" spans="1:5" x14ac:dyDescent="0.2">
      <c r="A5" s="3" t="s">
        <v>82</v>
      </c>
      <c r="C5" s="3" t="s">
        <v>84</v>
      </c>
    </row>
    <row r="6" spans="1:5" x14ac:dyDescent="0.2">
      <c r="A6" s="2" t="s">
        <v>80</v>
      </c>
      <c r="C6" s="2" t="s">
        <v>80</v>
      </c>
    </row>
    <row r="7" spans="1:5" x14ac:dyDescent="0.2">
      <c r="A7" s="2" t="s">
        <v>2</v>
      </c>
      <c r="B7" s="1" t="s">
        <v>3</v>
      </c>
      <c r="C7" s="2" t="s">
        <v>2</v>
      </c>
      <c r="D7" s="1" t="s">
        <v>3</v>
      </c>
    </row>
    <row r="8" spans="1:5" x14ac:dyDescent="0.2">
      <c r="A8" s="2">
        <v>36526</v>
      </c>
      <c r="B8" s="1">
        <v>1579</v>
      </c>
      <c r="C8" s="2">
        <v>36526</v>
      </c>
      <c r="D8" s="1">
        <v>1598</v>
      </c>
      <c r="E8" s="1"/>
    </row>
    <row r="9" spans="1:5" x14ac:dyDescent="0.2">
      <c r="A9" s="2">
        <v>36892</v>
      </c>
      <c r="B9" s="1">
        <v>1565</v>
      </c>
      <c r="C9" s="2">
        <v>36892</v>
      </c>
      <c r="D9" s="1">
        <v>1637</v>
      </c>
      <c r="E9" s="1"/>
    </row>
    <row r="10" spans="1:5" x14ac:dyDescent="0.2">
      <c r="A10" s="2">
        <v>37257</v>
      </c>
      <c r="B10" s="1">
        <v>1646</v>
      </c>
      <c r="C10" s="2">
        <v>37257</v>
      </c>
      <c r="D10" s="1">
        <v>1749</v>
      </c>
      <c r="E10" s="1"/>
    </row>
    <row r="11" spans="1:5" x14ac:dyDescent="0.2">
      <c r="A11" s="2">
        <v>37622</v>
      </c>
      <c r="B11" s="1">
        <v>1677</v>
      </c>
      <c r="C11" s="2">
        <v>37622</v>
      </c>
      <c r="D11" s="1">
        <v>1888</v>
      </c>
      <c r="E11" s="1"/>
    </row>
    <row r="12" spans="1:5" x14ac:dyDescent="0.2">
      <c r="A12" s="2">
        <v>37987</v>
      </c>
      <c r="B12" s="1">
        <v>1835</v>
      </c>
      <c r="C12" s="2">
        <v>37987</v>
      </c>
      <c r="D12" s="1">
        <v>2058</v>
      </c>
      <c r="E12" s="1"/>
    </row>
    <row r="13" spans="1:5" x14ac:dyDescent="0.2">
      <c r="A13" s="2">
        <v>38353</v>
      </c>
      <c r="B13" s="1">
        <v>1929</v>
      </c>
      <c r="C13" s="2">
        <v>38353</v>
      </c>
      <c r="D13" s="1">
        <v>2160</v>
      </c>
      <c r="E13" s="1"/>
    </row>
    <row r="14" spans="1:5" x14ac:dyDescent="0.2">
      <c r="A14" s="2">
        <v>38718</v>
      </c>
      <c r="B14" s="1">
        <v>1989</v>
      </c>
      <c r="C14" s="2">
        <v>38718</v>
      </c>
      <c r="D14" s="1">
        <v>1844</v>
      </c>
      <c r="E14" s="1"/>
    </row>
    <row r="15" spans="1:5" x14ac:dyDescent="0.2">
      <c r="A15" s="2">
        <v>39083</v>
      </c>
      <c r="B15" s="1">
        <v>1514</v>
      </c>
      <c r="C15" s="2">
        <v>39083</v>
      </c>
      <c r="D15" s="1">
        <v>1392</v>
      </c>
      <c r="E15" s="1"/>
    </row>
    <row r="16" spans="1:5" x14ac:dyDescent="0.2">
      <c r="A16" s="2">
        <v>39448</v>
      </c>
      <c r="B16" s="1">
        <v>1127</v>
      </c>
      <c r="C16" s="2">
        <v>39448</v>
      </c>
      <c r="D16" s="1">
        <v>896</v>
      </c>
      <c r="E16" s="1"/>
    </row>
    <row r="17" spans="1:5" x14ac:dyDescent="0.2">
      <c r="A17" s="2">
        <v>39814</v>
      </c>
      <c r="B17" s="1">
        <v>796</v>
      </c>
      <c r="C17" s="2">
        <v>39814</v>
      </c>
      <c r="D17" s="1">
        <v>582</v>
      </c>
      <c r="E17" s="1"/>
    </row>
    <row r="18" spans="1:5" x14ac:dyDescent="0.2">
      <c r="A18" s="2">
        <v>40179</v>
      </c>
      <c r="B18" s="1">
        <v>654</v>
      </c>
      <c r="C18" s="2">
        <v>40179</v>
      </c>
      <c r="D18" s="1">
        <v>604</v>
      </c>
      <c r="E18" s="1"/>
    </row>
    <row r="19" spans="1:5" x14ac:dyDescent="0.2">
      <c r="A19" s="2">
        <v>40544</v>
      </c>
      <c r="B19" s="1">
        <v>585</v>
      </c>
      <c r="C19" s="2">
        <v>40544</v>
      </c>
      <c r="D19" s="1">
        <v>624</v>
      </c>
      <c r="E19" s="1"/>
    </row>
    <row r="20" spans="1:5" x14ac:dyDescent="0.2">
      <c r="A20" s="2">
        <v>40909</v>
      </c>
      <c r="B20" s="1">
        <v>641</v>
      </c>
      <c r="C20" s="2">
        <v>40909</v>
      </c>
      <c r="D20" s="1">
        <v>829</v>
      </c>
      <c r="E20" s="1"/>
    </row>
    <row r="21" spans="1:5" x14ac:dyDescent="0.2">
      <c r="A21" s="2">
        <v>41275</v>
      </c>
      <c r="B21" s="1">
        <v>763</v>
      </c>
      <c r="C21" s="2">
        <v>41275</v>
      </c>
      <c r="D21" s="1">
        <v>988</v>
      </c>
      <c r="E21" s="1"/>
    </row>
    <row r="22" spans="1:5" x14ac:dyDescent="0.2">
      <c r="A22" s="2">
        <v>41640</v>
      </c>
      <c r="B22" s="1">
        <v>883</v>
      </c>
      <c r="C22" s="2">
        <v>41640</v>
      </c>
      <c r="D22" s="1">
        <v>1052</v>
      </c>
      <c r="E22" s="1"/>
    </row>
    <row r="23" spans="1:5" x14ac:dyDescent="0.2">
      <c r="A23" s="2">
        <v>42005</v>
      </c>
      <c r="B23" s="1">
        <v>965</v>
      </c>
      <c r="C23" s="2">
        <v>42005</v>
      </c>
      <c r="D23" s="1">
        <v>1177</v>
      </c>
      <c r="E23" s="1"/>
    </row>
    <row r="24" spans="1:5" x14ac:dyDescent="0.2">
      <c r="A24" s="2">
        <v>42370</v>
      </c>
      <c r="B24" s="1">
        <v>1061</v>
      </c>
      <c r="C24" s="2">
        <v>42370</v>
      </c>
      <c r="D24" s="1">
        <v>1206</v>
      </c>
      <c r="E24" s="1"/>
    </row>
    <row r="25" spans="1:5" x14ac:dyDescent="0.2">
      <c r="A25" s="2">
        <v>42736</v>
      </c>
      <c r="B25" s="1">
        <v>1152</v>
      </c>
      <c r="C25" s="2">
        <v>42736</v>
      </c>
      <c r="D25" s="1">
        <v>1286</v>
      </c>
      <c r="E25" s="1"/>
    </row>
    <row r="26" spans="1:5" x14ac:dyDescent="0.2">
      <c r="A26" s="2">
        <v>43101</v>
      </c>
      <c r="B26" s="1">
        <v>1190</v>
      </c>
      <c r="C26" s="2">
        <v>43101</v>
      </c>
      <c r="D26" s="1">
        <v>1328</v>
      </c>
      <c r="E26" s="1"/>
    </row>
    <row r="27" spans="1:5" x14ac:dyDescent="0.2">
      <c r="A27" s="2">
        <v>43466</v>
      </c>
      <c r="B27" s="1">
        <v>1260</v>
      </c>
      <c r="C27" s="2">
        <v>43466</v>
      </c>
      <c r="D27" s="1">
        <v>1387</v>
      </c>
      <c r="E27" s="1"/>
    </row>
    <row r="28" spans="1:5" x14ac:dyDescent="0.2">
      <c r="A28" s="2">
        <v>43831</v>
      </c>
      <c r="B28" s="1">
        <v>1285</v>
      </c>
      <c r="C28" s="2">
        <v>43831</v>
      </c>
      <c r="D28" s="1">
        <v>1478</v>
      </c>
      <c r="E28" s="1"/>
    </row>
    <row r="29" spans="1:5" x14ac:dyDescent="0.2">
      <c r="A29" s="2">
        <v>44197</v>
      </c>
      <c r="B29" s="1">
        <v>1340</v>
      </c>
      <c r="C29" s="2">
        <v>44197</v>
      </c>
      <c r="D29" s="1">
        <v>1738</v>
      </c>
      <c r="E29" s="1"/>
    </row>
    <row r="30" spans="1:5" x14ac:dyDescent="0.2">
      <c r="A30" s="2">
        <v>44562</v>
      </c>
      <c r="B30" s="1">
        <v>1389</v>
      </c>
      <c r="C30" s="2">
        <v>44562</v>
      </c>
      <c r="D30" s="1">
        <v>1682</v>
      </c>
      <c r="E30" s="1"/>
    </row>
    <row r="31" spans="1:5" x14ac:dyDescent="0.2">
      <c r="A31" s="2">
        <v>44927</v>
      </c>
      <c r="B31" s="1">
        <v>1452</v>
      </c>
      <c r="C31" s="2">
        <v>44927</v>
      </c>
      <c r="D31" s="1">
        <v>1518</v>
      </c>
      <c r="E31" s="1"/>
    </row>
    <row r="35" spans="1:11" x14ac:dyDescent="0.2">
      <c r="A35" s="28" t="s">
        <v>59</v>
      </c>
      <c r="B35" s="43" t="s">
        <v>86</v>
      </c>
      <c r="C35" s="43"/>
      <c r="D35" s="43"/>
      <c r="E35" s="42" t="s">
        <v>87</v>
      </c>
      <c r="F35" s="42"/>
      <c r="G35" s="42"/>
      <c r="H35" s="29" t="s">
        <v>88</v>
      </c>
      <c r="I35" s="30"/>
      <c r="J35" s="30"/>
      <c r="K35" s="31"/>
    </row>
    <row r="36" spans="1:11" x14ac:dyDescent="0.2">
      <c r="A36">
        <v>2000</v>
      </c>
      <c r="C36" s="1">
        <v>1579</v>
      </c>
      <c r="F36" s="1">
        <v>1598</v>
      </c>
      <c r="I36" s="1">
        <f t="shared" ref="I36:I59" si="0">F36-C36</f>
        <v>19</v>
      </c>
    </row>
    <row r="37" spans="1:11" x14ac:dyDescent="0.2">
      <c r="A37">
        <v>2001</v>
      </c>
      <c r="C37" s="1">
        <v>1565</v>
      </c>
      <c r="F37" s="1">
        <v>1637</v>
      </c>
      <c r="I37" s="1">
        <f t="shared" si="0"/>
        <v>72</v>
      </c>
    </row>
    <row r="38" spans="1:11" x14ac:dyDescent="0.2">
      <c r="A38">
        <v>2002</v>
      </c>
      <c r="C38" s="1">
        <v>1646</v>
      </c>
      <c r="F38" s="1">
        <v>1749</v>
      </c>
      <c r="I38" s="1">
        <f t="shared" si="0"/>
        <v>103</v>
      </c>
    </row>
    <row r="39" spans="1:11" x14ac:dyDescent="0.2">
      <c r="A39">
        <v>2003</v>
      </c>
      <c r="C39" s="1">
        <v>1677</v>
      </c>
      <c r="F39" s="1">
        <v>1888</v>
      </c>
      <c r="I39" s="1">
        <f t="shared" si="0"/>
        <v>211</v>
      </c>
    </row>
    <row r="40" spans="1:11" x14ac:dyDescent="0.2">
      <c r="A40">
        <v>2004</v>
      </c>
      <c r="C40" s="1">
        <v>1835</v>
      </c>
      <c r="F40" s="1">
        <v>2058</v>
      </c>
      <c r="I40" s="1">
        <f t="shared" si="0"/>
        <v>223</v>
      </c>
    </row>
    <row r="41" spans="1:11" x14ac:dyDescent="0.2">
      <c r="A41">
        <v>2005</v>
      </c>
      <c r="C41" s="1">
        <v>1929</v>
      </c>
      <c r="F41" s="1">
        <v>2160</v>
      </c>
      <c r="I41" s="1">
        <f t="shared" si="0"/>
        <v>231</v>
      </c>
    </row>
    <row r="42" spans="1:11" x14ac:dyDescent="0.2">
      <c r="A42">
        <v>2006</v>
      </c>
      <c r="C42" s="1">
        <v>1989</v>
      </c>
      <c r="F42" s="1">
        <v>1844</v>
      </c>
      <c r="I42" s="1">
        <f t="shared" si="0"/>
        <v>-145</v>
      </c>
    </row>
    <row r="43" spans="1:11" x14ac:dyDescent="0.2">
      <c r="A43">
        <v>2007</v>
      </c>
      <c r="C43" s="1">
        <v>1514</v>
      </c>
      <c r="F43" s="1">
        <v>1392</v>
      </c>
      <c r="I43" s="1">
        <f t="shared" si="0"/>
        <v>-122</v>
      </c>
    </row>
    <row r="44" spans="1:11" x14ac:dyDescent="0.2">
      <c r="A44">
        <v>2008</v>
      </c>
      <c r="C44" s="1">
        <v>1127</v>
      </c>
      <c r="F44" s="1">
        <v>896</v>
      </c>
      <c r="I44" s="1">
        <f t="shared" si="0"/>
        <v>-231</v>
      </c>
    </row>
    <row r="45" spans="1:11" x14ac:dyDescent="0.2">
      <c r="A45">
        <v>2009</v>
      </c>
      <c r="C45" s="1">
        <v>796</v>
      </c>
      <c r="F45" s="1">
        <v>582</v>
      </c>
      <c r="I45" s="1">
        <f t="shared" si="0"/>
        <v>-214</v>
      </c>
    </row>
    <row r="46" spans="1:11" x14ac:dyDescent="0.2">
      <c r="A46">
        <v>2010</v>
      </c>
      <c r="C46" s="1">
        <v>654</v>
      </c>
      <c r="F46" s="1">
        <v>604</v>
      </c>
      <c r="I46" s="1">
        <f t="shared" si="0"/>
        <v>-50</v>
      </c>
    </row>
    <row r="47" spans="1:11" x14ac:dyDescent="0.2">
      <c r="A47">
        <v>2011</v>
      </c>
      <c r="C47" s="1">
        <v>585</v>
      </c>
      <c r="F47" s="1">
        <v>624</v>
      </c>
      <c r="I47" s="1">
        <f t="shared" si="0"/>
        <v>39</v>
      </c>
    </row>
    <row r="48" spans="1:11" x14ac:dyDescent="0.2">
      <c r="A48">
        <v>2012</v>
      </c>
      <c r="C48" s="1">
        <v>641</v>
      </c>
      <c r="F48" s="1">
        <v>829</v>
      </c>
      <c r="I48" s="1">
        <f t="shared" si="0"/>
        <v>188</v>
      </c>
    </row>
    <row r="49" spans="1:9" x14ac:dyDescent="0.2">
      <c r="A49">
        <v>2013</v>
      </c>
      <c r="C49" s="1">
        <v>763</v>
      </c>
      <c r="F49" s="1">
        <v>988</v>
      </c>
      <c r="I49" s="1">
        <f t="shared" si="0"/>
        <v>225</v>
      </c>
    </row>
    <row r="50" spans="1:9" x14ac:dyDescent="0.2">
      <c r="A50">
        <v>2014</v>
      </c>
      <c r="C50" s="1">
        <v>883</v>
      </c>
      <c r="F50" s="1">
        <v>1052</v>
      </c>
      <c r="I50" s="1">
        <f t="shared" si="0"/>
        <v>169</v>
      </c>
    </row>
    <row r="51" spans="1:9" x14ac:dyDescent="0.2">
      <c r="A51">
        <v>2015</v>
      </c>
      <c r="C51" s="1">
        <v>965</v>
      </c>
      <c r="F51" s="1">
        <v>1177</v>
      </c>
      <c r="I51" s="1">
        <f t="shared" si="0"/>
        <v>212</v>
      </c>
    </row>
    <row r="52" spans="1:9" x14ac:dyDescent="0.2">
      <c r="A52">
        <v>2016</v>
      </c>
      <c r="C52" s="1">
        <v>1061</v>
      </c>
      <c r="F52" s="1">
        <v>1206</v>
      </c>
      <c r="I52" s="1">
        <f t="shared" si="0"/>
        <v>145</v>
      </c>
    </row>
    <row r="53" spans="1:9" x14ac:dyDescent="0.2">
      <c r="A53">
        <v>2017</v>
      </c>
      <c r="C53" s="1">
        <v>1152</v>
      </c>
      <c r="F53" s="1">
        <v>1286</v>
      </c>
      <c r="I53" s="1">
        <f t="shared" si="0"/>
        <v>134</v>
      </c>
    </row>
    <row r="54" spans="1:9" x14ac:dyDescent="0.2">
      <c r="A54">
        <v>2018</v>
      </c>
      <c r="C54" s="1">
        <v>1190</v>
      </c>
      <c r="F54" s="1">
        <v>1328</v>
      </c>
      <c r="I54" s="1">
        <f t="shared" si="0"/>
        <v>138</v>
      </c>
    </row>
    <row r="55" spans="1:9" x14ac:dyDescent="0.2">
      <c r="A55">
        <v>2019</v>
      </c>
      <c r="C55" s="1">
        <v>1260</v>
      </c>
      <c r="F55" s="1">
        <v>1387</v>
      </c>
      <c r="I55" s="1">
        <f t="shared" si="0"/>
        <v>127</v>
      </c>
    </row>
    <row r="56" spans="1:9" x14ac:dyDescent="0.2">
      <c r="A56">
        <v>2020</v>
      </c>
      <c r="C56" s="1">
        <v>1285</v>
      </c>
      <c r="F56" s="1">
        <v>1478</v>
      </c>
      <c r="I56" s="1">
        <f t="shared" si="0"/>
        <v>193</v>
      </c>
    </row>
    <row r="57" spans="1:9" x14ac:dyDescent="0.2">
      <c r="A57">
        <v>2021</v>
      </c>
      <c r="C57" s="1">
        <v>1340</v>
      </c>
      <c r="F57" s="1">
        <v>1738</v>
      </c>
      <c r="I57" s="1">
        <f t="shared" si="0"/>
        <v>398</v>
      </c>
    </row>
    <row r="58" spans="1:9" x14ac:dyDescent="0.2">
      <c r="A58">
        <v>2022</v>
      </c>
      <c r="C58" s="1">
        <v>1389</v>
      </c>
      <c r="F58" s="1">
        <v>1682</v>
      </c>
      <c r="I58" s="1">
        <f t="shared" si="0"/>
        <v>293</v>
      </c>
    </row>
    <row r="59" spans="1:9" x14ac:dyDescent="0.2">
      <c r="A59">
        <v>2023</v>
      </c>
      <c r="C59" s="1">
        <v>1452</v>
      </c>
      <c r="F59" s="1">
        <v>1518</v>
      </c>
      <c r="I59" s="1">
        <f t="shared" si="0"/>
        <v>66</v>
      </c>
    </row>
    <row r="60" spans="1:9" x14ac:dyDescent="0.2">
      <c r="C60" s="1"/>
    </row>
  </sheetData>
  <mergeCells count="2">
    <mergeCell ref="E35:G35"/>
    <mergeCell ref="B35:D35"/>
  </mergeCells>
  <conditionalFormatting sqref="I36:I59">
    <cfRule type="cellIs" dxfId="0" priority="1" operator="lessThan">
      <formula>0</formula>
    </cfRule>
  </conditionalFormatting>
  <hyperlinks>
    <hyperlink ref="C5" r:id="rId1" xr:uid="{617AC990-4ECB-44D1-81A7-4FB8167A5A6A}"/>
    <hyperlink ref="A5" r:id="rId2" xr:uid="{C6091677-862F-4535-B115-010A3556C7BA}"/>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26994-8DF3-454F-AF72-DFE7FAD39283}">
  <sheetPr codeName="Sheet11"/>
  <dimension ref="A1:H72"/>
  <sheetViews>
    <sheetView topLeftCell="A46" workbookViewId="0">
      <selection activeCell="G83" sqref="G83"/>
    </sheetView>
  </sheetViews>
  <sheetFormatPr baseColWidth="10" defaultColWidth="12" defaultRowHeight="15" x14ac:dyDescent="0.2"/>
  <cols>
    <col min="1" max="1" width="12" style="2"/>
    <col min="2" max="2" width="17" style="1" customWidth="1"/>
    <col min="3" max="3" width="16.5" style="2" customWidth="1"/>
    <col min="4" max="4" width="21.5" style="1" customWidth="1"/>
    <col min="5" max="5" width="14.5" style="2" customWidth="1"/>
    <col min="6" max="6" width="12" style="1"/>
    <col min="7" max="7" width="12" style="2"/>
    <col min="8" max="8" width="12" style="1"/>
  </cols>
  <sheetData>
    <row r="1" spans="1:8" x14ac:dyDescent="0.2">
      <c r="A1" s="2" t="s">
        <v>67</v>
      </c>
      <c r="C1" s="2" t="s">
        <v>68</v>
      </c>
      <c r="E1" s="2" t="s">
        <v>79</v>
      </c>
      <c r="G1" s="2" t="s">
        <v>98</v>
      </c>
    </row>
    <row r="2" spans="1:8" x14ac:dyDescent="0.2">
      <c r="A2" s="2" t="s">
        <v>0</v>
      </c>
      <c r="B2" s="1" t="s">
        <v>72</v>
      </c>
      <c r="C2" s="2" t="s">
        <v>0</v>
      </c>
      <c r="D2" s="1" t="s">
        <v>76</v>
      </c>
      <c r="E2" s="2" t="s">
        <v>0</v>
      </c>
      <c r="F2" s="1" t="s">
        <v>81</v>
      </c>
      <c r="G2" s="2" t="s">
        <v>0</v>
      </c>
      <c r="H2" s="1" t="s">
        <v>101</v>
      </c>
    </row>
    <row r="3" spans="1:8" x14ac:dyDescent="0.2">
      <c r="A3" s="2" t="s">
        <v>54</v>
      </c>
      <c r="B3" s="1" t="s">
        <v>71</v>
      </c>
      <c r="C3" s="2" t="s">
        <v>54</v>
      </c>
      <c r="D3" s="1" t="s">
        <v>1</v>
      </c>
      <c r="E3" s="2" t="s">
        <v>54</v>
      </c>
      <c r="F3" s="1" t="s">
        <v>1</v>
      </c>
      <c r="G3" s="2" t="s">
        <v>54</v>
      </c>
      <c r="H3" s="1" t="s">
        <v>71</v>
      </c>
    </row>
    <row r="4" spans="1:8" x14ac:dyDescent="0.2">
      <c r="A4" s="2">
        <v>17168</v>
      </c>
      <c r="B4" s="1" t="s">
        <v>73</v>
      </c>
      <c r="C4" s="2">
        <v>19906</v>
      </c>
      <c r="D4" s="1" t="s">
        <v>77</v>
      </c>
      <c r="E4" s="2">
        <v>1</v>
      </c>
      <c r="F4" s="1" t="s">
        <v>85</v>
      </c>
      <c r="G4" s="2">
        <v>27395</v>
      </c>
      <c r="H4" s="1" t="s">
        <v>102</v>
      </c>
    </row>
    <row r="5" spans="1:8" x14ac:dyDescent="0.2">
      <c r="A5" s="3" t="s">
        <v>69</v>
      </c>
      <c r="C5" s="3" t="s">
        <v>74</v>
      </c>
      <c r="E5" s="3" t="s">
        <v>84</v>
      </c>
      <c r="G5" s="3" t="s">
        <v>99</v>
      </c>
    </row>
    <row r="6" spans="1:8" x14ac:dyDescent="0.2">
      <c r="A6" s="2" t="s">
        <v>70</v>
      </c>
      <c r="C6" s="2" t="s">
        <v>75</v>
      </c>
      <c r="E6" s="2" t="s">
        <v>80</v>
      </c>
      <c r="G6" s="2" t="s">
        <v>100</v>
      </c>
    </row>
    <row r="7" spans="1:8" x14ac:dyDescent="0.2">
      <c r="A7" s="2" t="s">
        <v>2</v>
      </c>
      <c r="B7" s="1" t="s">
        <v>3</v>
      </c>
      <c r="C7" s="2" t="s">
        <v>2</v>
      </c>
      <c r="D7" s="1" t="s">
        <v>3</v>
      </c>
      <c r="E7" s="2" t="s">
        <v>2</v>
      </c>
      <c r="F7" s="1" t="s">
        <v>3</v>
      </c>
      <c r="G7" s="2" t="s">
        <v>2</v>
      </c>
      <c r="H7" s="1" t="s">
        <v>3</v>
      </c>
    </row>
    <row r="8" spans="1:8" x14ac:dyDescent="0.2">
      <c r="A8" s="2">
        <v>36526</v>
      </c>
      <c r="B8" s="1">
        <v>10250.951999999999</v>
      </c>
      <c r="C8" s="2">
        <v>36526</v>
      </c>
      <c r="D8" s="1">
        <v>6.24</v>
      </c>
      <c r="E8" s="2">
        <v>36526</v>
      </c>
      <c r="F8" s="1">
        <v>1598</v>
      </c>
      <c r="G8" s="2">
        <v>36526</v>
      </c>
      <c r="H8" s="1">
        <v>236.03</v>
      </c>
    </row>
    <row r="9" spans="1:8" x14ac:dyDescent="0.2">
      <c r="A9" s="2">
        <v>36892</v>
      </c>
      <c r="B9" s="1">
        <v>10581.929</v>
      </c>
      <c r="C9" s="2">
        <v>36892</v>
      </c>
      <c r="D9" s="1">
        <v>3.89</v>
      </c>
      <c r="E9" s="2">
        <v>36892</v>
      </c>
      <c r="F9" s="1">
        <v>1637</v>
      </c>
      <c r="G9" s="2">
        <v>36892</v>
      </c>
      <c r="H9" s="1">
        <v>253.69</v>
      </c>
    </row>
    <row r="10" spans="1:8" x14ac:dyDescent="0.2">
      <c r="A10" s="2">
        <v>37257</v>
      </c>
      <c r="B10" s="1">
        <v>10929.108</v>
      </c>
      <c r="C10" s="2">
        <v>37257</v>
      </c>
      <c r="D10" s="1">
        <v>1.67</v>
      </c>
      <c r="E10" s="2">
        <v>37257</v>
      </c>
      <c r="F10" s="1">
        <v>1749</v>
      </c>
      <c r="G10" s="2">
        <v>37257</v>
      </c>
      <c r="H10" s="1">
        <v>269.75</v>
      </c>
    </row>
    <row r="11" spans="1:8" x14ac:dyDescent="0.2">
      <c r="A11" s="2">
        <v>37622</v>
      </c>
      <c r="B11" s="1">
        <v>11456.45</v>
      </c>
      <c r="C11" s="2">
        <v>37622</v>
      </c>
      <c r="D11" s="1">
        <v>1.1299999999999999</v>
      </c>
      <c r="E11" s="2">
        <v>37622</v>
      </c>
      <c r="F11" s="1">
        <v>1888</v>
      </c>
      <c r="G11" s="2">
        <v>37622</v>
      </c>
      <c r="H11" s="1">
        <v>286.57</v>
      </c>
    </row>
    <row r="12" spans="1:8" x14ac:dyDescent="0.2">
      <c r="A12" s="2">
        <v>37987</v>
      </c>
      <c r="B12" s="1">
        <v>12217.196</v>
      </c>
      <c r="C12" s="2">
        <v>37987</v>
      </c>
      <c r="D12" s="1">
        <v>1.35</v>
      </c>
      <c r="E12" s="2">
        <v>37987</v>
      </c>
      <c r="F12" s="1">
        <v>2058</v>
      </c>
      <c r="G12" s="2">
        <v>37987</v>
      </c>
      <c r="H12" s="1">
        <v>313.44</v>
      </c>
    </row>
    <row r="13" spans="1:8" x14ac:dyDescent="0.2">
      <c r="A13" s="2">
        <v>38353</v>
      </c>
      <c r="B13" s="1">
        <v>13039.197</v>
      </c>
      <c r="C13" s="2">
        <v>38353</v>
      </c>
      <c r="D13" s="1">
        <v>3.21</v>
      </c>
      <c r="E13" s="2">
        <v>38353</v>
      </c>
      <c r="F13" s="1">
        <v>2160</v>
      </c>
      <c r="G13" s="2">
        <v>38353</v>
      </c>
      <c r="H13" s="1">
        <v>349.03</v>
      </c>
    </row>
    <row r="14" spans="1:8" x14ac:dyDescent="0.2">
      <c r="A14" s="2">
        <v>38718</v>
      </c>
      <c r="B14" s="1">
        <v>13815.583000000001</v>
      </c>
      <c r="C14" s="2">
        <v>38718</v>
      </c>
      <c r="D14" s="1">
        <v>4.96</v>
      </c>
      <c r="E14" s="2">
        <v>38718</v>
      </c>
      <c r="F14" s="1">
        <v>1844</v>
      </c>
      <c r="G14" s="2">
        <v>38718</v>
      </c>
      <c r="H14" s="1">
        <v>374.03</v>
      </c>
    </row>
    <row r="15" spans="1:8" x14ac:dyDescent="0.2">
      <c r="A15" s="2">
        <v>39083</v>
      </c>
      <c r="B15" s="1">
        <v>14474.227000000001</v>
      </c>
      <c r="C15" s="2">
        <v>39083</v>
      </c>
      <c r="D15" s="1">
        <v>5.0199999999999996</v>
      </c>
      <c r="E15" s="2">
        <v>39083</v>
      </c>
      <c r="F15" s="1">
        <v>1392</v>
      </c>
      <c r="G15" s="2">
        <v>39083</v>
      </c>
      <c r="H15" s="1">
        <v>378.19</v>
      </c>
    </row>
    <row r="16" spans="1:8" x14ac:dyDescent="0.2">
      <c r="A16" s="2">
        <v>39448</v>
      </c>
      <c r="B16" s="1">
        <v>14769.861999999999</v>
      </c>
      <c r="C16" s="2">
        <v>39448</v>
      </c>
      <c r="D16" s="1">
        <v>1.93</v>
      </c>
      <c r="E16" s="2">
        <v>39448</v>
      </c>
      <c r="F16" s="1">
        <v>896</v>
      </c>
      <c r="G16" s="2">
        <v>39448</v>
      </c>
      <c r="H16" s="1">
        <v>358.74</v>
      </c>
    </row>
    <row r="17" spans="1:8" x14ac:dyDescent="0.2">
      <c r="A17" s="2">
        <v>39814</v>
      </c>
      <c r="B17" s="1">
        <v>14478.066999999999</v>
      </c>
      <c r="C17" s="2">
        <v>39814</v>
      </c>
      <c r="D17" s="1">
        <v>0.16</v>
      </c>
      <c r="E17" s="2">
        <v>39814</v>
      </c>
      <c r="F17" s="1">
        <v>582</v>
      </c>
      <c r="G17" s="2">
        <v>39814</v>
      </c>
      <c r="H17" s="1">
        <v>338.83</v>
      </c>
    </row>
    <row r="18" spans="1:8" x14ac:dyDescent="0.2">
      <c r="A18" s="2">
        <v>40179</v>
      </c>
      <c r="B18" s="1">
        <v>15048.971</v>
      </c>
      <c r="C18" s="2">
        <v>40179</v>
      </c>
      <c r="D18" s="1">
        <v>0.18</v>
      </c>
      <c r="E18" s="2">
        <v>40179</v>
      </c>
      <c r="F18" s="1">
        <v>604</v>
      </c>
      <c r="G18" s="2">
        <v>40179</v>
      </c>
      <c r="H18" s="1">
        <v>325</v>
      </c>
    </row>
    <row r="19" spans="1:8" x14ac:dyDescent="0.2">
      <c r="A19" s="2">
        <v>40544</v>
      </c>
      <c r="B19" s="1">
        <v>15599.732</v>
      </c>
      <c r="C19" s="2">
        <v>40544</v>
      </c>
      <c r="D19" s="1">
        <v>0.1</v>
      </c>
      <c r="E19" s="2">
        <v>40544</v>
      </c>
      <c r="F19" s="1">
        <v>624</v>
      </c>
      <c r="G19" s="2">
        <v>40544</v>
      </c>
      <c r="H19" s="1">
        <v>312.44</v>
      </c>
    </row>
    <row r="20" spans="1:8" x14ac:dyDescent="0.2">
      <c r="A20" s="2">
        <v>40909</v>
      </c>
      <c r="B20" s="1">
        <v>16253.97</v>
      </c>
      <c r="C20" s="2">
        <v>40909</v>
      </c>
      <c r="D20" s="1">
        <v>0.14000000000000001</v>
      </c>
      <c r="E20" s="2">
        <v>40909</v>
      </c>
      <c r="F20" s="1">
        <v>829</v>
      </c>
      <c r="G20" s="2">
        <v>40909</v>
      </c>
      <c r="H20" s="1">
        <v>311.61</v>
      </c>
    </row>
    <row r="21" spans="1:8" x14ac:dyDescent="0.2">
      <c r="A21" s="2">
        <v>41275</v>
      </c>
      <c r="B21" s="1">
        <v>16880.683000000001</v>
      </c>
      <c r="C21" s="2">
        <v>41275</v>
      </c>
      <c r="D21" s="1">
        <v>0.11</v>
      </c>
      <c r="E21" s="2">
        <v>41275</v>
      </c>
      <c r="F21" s="1">
        <v>988</v>
      </c>
      <c r="G21" s="2">
        <v>41275</v>
      </c>
      <c r="H21" s="1">
        <v>323.27999999999997</v>
      </c>
    </row>
    <row r="22" spans="1:8" x14ac:dyDescent="0.2">
      <c r="A22" s="2">
        <v>41640</v>
      </c>
      <c r="B22" s="1">
        <v>17608.137999999999</v>
      </c>
      <c r="C22" s="2">
        <v>41640</v>
      </c>
      <c r="D22" s="1">
        <v>0.09</v>
      </c>
      <c r="E22" s="2">
        <v>41640</v>
      </c>
      <c r="F22" s="1">
        <v>1052</v>
      </c>
      <c r="G22" s="2">
        <v>41640</v>
      </c>
      <c r="H22" s="1">
        <v>339.38</v>
      </c>
    </row>
    <row r="23" spans="1:8" x14ac:dyDescent="0.2">
      <c r="A23" s="2">
        <v>42005</v>
      </c>
      <c r="B23" s="1">
        <v>18295.019</v>
      </c>
      <c r="C23" s="2">
        <v>42005</v>
      </c>
      <c r="D23" s="1">
        <v>0.13</v>
      </c>
      <c r="E23" s="2">
        <v>42005</v>
      </c>
      <c r="F23" s="1">
        <v>1177</v>
      </c>
      <c r="G23" s="2">
        <v>42005</v>
      </c>
      <c r="H23" s="1">
        <v>356.8</v>
      </c>
    </row>
    <row r="24" spans="1:8" x14ac:dyDescent="0.2">
      <c r="A24" s="2">
        <v>42370</v>
      </c>
      <c r="B24" s="1">
        <v>18804.913</v>
      </c>
      <c r="C24" s="2">
        <v>42370</v>
      </c>
      <c r="D24" s="1">
        <v>0.4</v>
      </c>
      <c r="E24" s="2">
        <v>42370</v>
      </c>
      <c r="F24" s="1">
        <v>1206</v>
      </c>
      <c r="G24" s="2">
        <v>42370</v>
      </c>
      <c r="H24" s="1">
        <v>375.44</v>
      </c>
    </row>
    <row r="25" spans="1:8" x14ac:dyDescent="0.2">
      <c r="A25" s="2">
        <v>42736</v>
      </c>
      <c r="B25" s="1">
        <v>19612.102999999999</v>
      </c>
      <c r="C25" s="2">
        <v>42736</v>
      </c>
      <c r="D25" s="1">
        <v>1</v>
      </c>
      <c r="E25" s="2">
        <v>42736</v>
      </c>
      <c r="F25" s="1">
        <v>1286</v>
      </c>
      <c r="G25" s="2">
        <v>42736</v>
      </c>
      <c r="H25" s="1">
        <v>395.75</v>
      </c>
    </row>
    <row r="26" spans="1:8" x14ac:dyDescent="0.2">
      <c r="A26" s="2">
        <v>43101</v>
      </c>
      <c r="B26" s="1">
        <v>20656.516</v>
      </c>
      <c r="C26" s="2">
        <v>43101</v>
      </c>
      <c r="D26" s="1">
        <v>1.83</v>
      </c>
      <c r="E26" s="2">
        <v>43101</v>
      </c>
      <c r="F26" s="1">
        <v>1328</v>
      </c>
      <c r="G26" s="2">
        <v>43101</v>
      </c>
      <c r="H26" s="1">
        <v>417.65</v>
      </c>
    </row>
    <row r="27" spans="1:8" x14ac:dyDescent="0.2">
      <c r="A27" s="2">
        <v>43466</v>
      </c>
      <c r="B27" s="1">
        <v>21539.982</v>
      </c>
      <c r="C27" s="2">
        <v>43466</v>
      </c>
      <c r="D27" s="1">
        <v>2.16</v>
      </c>
      <c r="E27" s="2">
        <v>43466</v>
      </c>
      <c r="F27" s="1">
        <v>1387</v>
      </c>
      <c r="G27" s="2">
        <v>43466</v>
      </c>
      <c r="H27" s="1">
        <v>437.01</v>
      </c>
    </row>
    <row r="28" spans="1:8" x14ac:dyDescent="0.2">
      <c r="A28" s="2">
        <v>43831</v>
      </c>
      <c r="B28" s="1">
        <v>21354.105</v>
      </c>
      <c r="C28" s="2">
        <v>43831</v>
      </c>
      <c r="D28" s="1">
        <v>0.38</v>
      </c>
      <c r="E28" s="2">
        <v>43831</v>
      </c>
      <c r="F28" s="1">
        <v>1478</v>
      </c>
      <c r="G28" s="2">
        <v>43831</v>
      </c>
      <c r="H28" s="1">
        <v>459.58</v>
      </c>
    </row>
    <row r="29" spans="1:8" x14ac:dyDescent="0.2">
      <c r="A29" s="2">
        <v>44197</v>
      </c>
      <c r="B29" s="1">
        <v>23681.170999999998</v>
      </c>
      <c r="C29" s="2">
        <v>44197</v>
      </c>
      <c r="D29" s="1">
        <v>0.08</v>
      </c>
      <c r="E29" s="2">
        <v>44197</v>
      </c>
      <c r="F29" s="1">
        <v>1738</v>
      </c>
      <c r="G29" s="2">
        <v>44197</v>
      </c>
      <c r="H29" s="1">
        <v>522.73</v>
      </c>
    </row>
    <row r="30" spans="1:8" x14ac:dyDescent="0.2">
      <c r="A30" s="2">
        <v>44562</v>
      </c>
      <c r="B30" s="1">
        <v>26006.893</v>
      </c>
      <c r="C30" s="2">
        <v>44562</v>
      </c>
      <c r="D30" s="1">
        <v>1.68</v>
      </c>
      <c r="E30" s="2">
        <v>44562</v>
      </c>
      <c r="F30" s="1">
        <v>1682</v>
      </c>
      <c r="G30" s="2">
        <v>44562</v>
      </c>
      <c r="H30" s="1">
        <v>610.12</v>
      </c>
    </row>
    <row r="31" spans="1:8" x14ac:dyDescent="0.2">
      <c r="A31" s="2">
        <v>44927</v>
      </c>
      <c r="B31" s="1">
        <v>27720.71</v>
      </c>
      <c r="C31" s="2">
        <v>44927</v>
      </c>
      <c r="D31" s="1">
        <v>5.0199999999999996</v>
      </c>
      <c r="E31" s="2">
        <v>44927</v>
      </c>
      <c r="F31" s="1">
        <v>1518</v>
      </c>
      <c r="G31" s="2">
        <v>44927</v>
      </c>
      <c r="H31" s="1">
        <v>644.98</v>
      </c>
    </row>
    <row r="34" spans="1:8" x14ac:dyDescent="0.2">
      <c r="A34" s="6" t="s">
        <v>103</v>
      </c>
      <c r="H34" s="1">
        <f>CORREL(B8:B31,F8:F31)</f>
        <v>-8.1900674527432701E-2</v>
      </c>
    </row>
    <row r="35" spans="1:8" x14ac:dyDescent="0.2">
      <c r="A35" s="6" t="s">
        <v>104</v>
      </c>
      <c r="H35" s="1">
        <f>CORREL(F8:F31,H8:H31)</f>
        <v>0.14293506152342653</v>
      </c>
    </row>
    <row r="36" spans="1:8" x14ac:dyDescent="0.2">
      <c r="A36" s="6" t="s">
        <v>145</v>
      </c>
      <c r="H36" s="1">
        <f>CORREL(F8:F31,D8:D31)</f>
        <v>0.48225329120091032</v>
      </c>
    </row>
    <row r="37" spans="1:8" x14ac:dyDescent="0.2">
      <c r="A37" s="11" t="s">
        <v>59</v>
      </c>
      <c r="B37" s="11" t="s">
        <v>105</v>
      </c>
      <c r="C37" s="11" t="s">
        <v>67</v>
      </c>
      <c r="D37" s="11" t="s">
        <v>144</v>
      </c>
      <c r="E37" s="14" t="s">
        <v>106</v>
      </c>
    </row>
    <row r="38" spans="1:8" x14ac:dyDescent="0.2">
      <c r="A38">
        <v>2000</v>
      </c>
      <c r="B38" s="1">
        <v>1598</v>
      </c>
      <c r="C38" s="1">
        <v>10250.951999999999</v>
      </c>
      <c r="D38" s="1">
        <v>6.24</v>
      </c>
      <c r="E38" s="1">
        <v>236.03</v>
      </c>
    </row>
    <row r="39" spans="1:8" x14ac:dyDescent="0.2">
      <c r="A39">
        <v>2001</v>
      </c>
      <c r="B39" s="1">
        <v>1637</v>
      </c>
      <c r="C39" s="1">
        <v>10581.929</v>
      </c>
      <c r="D39" s="1">
        <v>3.89</v>
      </c>
      <c r="E39" s="1">
        <v>253.69</v>
      </c>
    </row>
    <row r="40" spans="1:8" x14ac:dyDescent="0.2">
      <c r="A40">
        <v>2002</v>
      </c>
      <c r="B40" s="1">
        <v>1749</v>
      </c>
      <c r="C40" s="1">
        <v>10929.108</v>
      </c>
      <c r="D40" s="1">
        <v>1.67</v>
      </c>
      <c r="E40" s="1">
        <v>269.75</v>
      </c>
    </row>
    <row r="41" spans="1:8" x14ac:dyDescent="0.2">
      <c r="A41">
        <v>2003</v>
      </c>
      <c r="B41" s="1">
        <v>1888</v>
      </c>
      <c r="C41" s="1">
        <v>11456.45</v>
      </c>
      <c r="D41" s="1">
        <v>1.1299999999999999</v>
      </c>
      <c r="E41" s="1">
        <v>286.57</v>
      </c>
    </row>
    <row r="42" spans="1:8" x14ac:dyDescent="0.2">
      <c r="A42">
        <v>2004</v>
      </c>
      <c r="B42" s="1">
        <v>2058</v>
      </c>
      <c r="C42" s="1">
        <v>12217.196</v>
      </c>
      <c r="D42" s="1">
        <v>1.35</v>
      </c>
      <c r="E42" s="1">
        <v>313.44</v>
      </c>
    </row>
    <row r="43" spans="1:8" x14ac:dyDescent="0.2">
      <c r="A43">
        <v>2005</v>
      </c>
      <c r="B43" s="1">
        <v>2160</v>
      </c>
      <c r="C43" s="1">
        <v>13039.197</v>
      </c>
      <c r="D43" s="1">
        <v>3.21</v>
      </c>
      <c r="E43" s="1">
        <v>349.03</v>
      </c>
    </row>
    <row r="44" spans="1:8" x14ac:dyDescent="0.2">
      <c r="A44">
        <v>2006</v>
      </c>
      <c r="B44" s="1">
        <v>1844</v>
      </c>
      <c r="C44" s="1">
        <v>13815.583000000001</v>
      </c>
      <c r="D44" s="1">
        <v>4.96</v>
      </c>
      <c r="E44" s="1">
        <v>374.03</v>
      </c>
    </row>
    <row r="45" spans="1:8" x14ac:dyDescent="0.2">
      <c r="A45">
        <v>2007</v>
      </c>
      <c r="B45" s="1">
        <v>1392</v>
      </c>
      <c r="C45" s="1">
        <v>14474.227000000001</v>
      </c>
      <c r="D45" s="1">
        <v>5.0199999999999996</v>
      </c>
      <c r="E45" s="1">
        <v>378.19</v>
      </c>
    </row>
    <row r="46" spans="1:8" x14ac:dyDescent="0.2">
      <c r="A46">
        <v>2008</v>
      </c>
      <c r="B46" s="1">
        <v>896</v>
      </c>
      <c r="C46" s="1">
        <v>14769.861999999999</v>
      </c>
      <c r="D46" s="1">
        <v>1.93</v>
      </c>
      <c r="E46" s="1">
        <v>358.74</v>
      </c>
    </row>
    <row r="47" spans="1:8" x14ac:dyDescent="0.2">
      <c r="A47">
        <v>2009</v>
      </c>
      <c r="B47" s="1">
        <v>582</v>
      </c>
      <c r="C47" s="1">
        <v>14478.066999999999</v>
      </c>
      <c r="D47" s="1">
        <v>0.16</v>
      </c>
      <c r="E47" s="1">
        <v>338.83</v>
      </c>
    </row>
    <row r="48" spans="1:8" x14ac:dyDescent="0.2">
      <c r="A48">
        <v>2010</v>
      </c>
      <c r="B48" s="1">
        <v>604</v>
      </c>
      <c r="C48" s="1">
        <v>15048.971</v>
      </c>
      <c r="D48" s="1">
        <v>0.18</v>
      </c>
      <c r="E48" s="1">
        <v>325</v>
      </c>
    </row>
    <row r="49" spans="1:5" x14ac:dyDescent="0.2">
      <c r="A49">
        <v>2011</v>
      </c>
      <c r="B49" s="1">
        <v>624</v>
      </c>
      <c r="C49" s="1">
        <v>15599.732</v>
      </c>
      <c r="D49" s="1">
        <v>0.1</v>
      </c>
      <c r="E49" s="1">
        <v>312.44</v>
      </c>
    </row>
    <row r="50" spans="1:5" x14ac:dyDescent="0.2">
      <c r="A50">
        <v>2012</v>
      </c>
      <c r="B50" s="1">
        <v>829</v>
      </c>
      <c r="C50" s="1">
        <v>16253.97</v>
      </c>
      <c r="D50" s="1">
        <v>0.14000000000000001</v>
      </c>
      <c r="E50" s="1">
        <v>311.61</v>
      </c>
    </row>
    <row r="51" spans="1:5" x14ac:dyDescent="0.2">
      <c r="A51">
        <v>2013</v>
      </c>
      <c r="B51" s="1">
        <v>988</v>
      </c>
      <c r="C51" s="1">
        <v>16880.683000000001</v>
      </c>
      <c r="D51" s="1">
        <v>0.11</v>
      </c>
      <c r="E51" s="1">
        <v>323.27999999999997</v>
      </c>
    </row>
    <row r="52" spans="1:5" x14ac:dyDescent="0.2">
      <c r="A52">
        <v>2014</v>
      </c>
      <c r="B52" s="1">
        <v>1052</v>
      </c>
      <c r="C52" s="1">
        <v>17608.137999999999</v>
      </c>
      <c r="D52" s="1">
        <v>0.09</v>
      </c>
      <c r="E52" s="1">
        <v>339.38</v>
      </c>
    </row>
    <row r="53" spans="1:5" x14ac:dyDescent="0.2">
      <c r="A53">
        <v>2015</v>
      </c>
      <c r="B53" s="1">
        <v>1177</v>
      </c>
      <c r="C53" s="1">
        <v>18295.019</v>
      </c>
      <c r="D53" s="1">
        <v>0.13</v>
      </c>
      <c r="E53" s="1">
        <v>356.8</v>
      </c>
    </row>
    <row r="54" spans="1:5" x14ac:dyDescent="0.2">
      <c r="A54">
        <v>2016</v>
      </c>
      <c r="B54" s="1">
        <v>1206</v>
      </c>
      <c r="C54" s="1">
        <v>18804.913</v>
      </c>
      <c r="D54" s="1">
        <v>0.4</v>
      </c>
      <c r="E54" s="1">
        <v>375.44</v>
      </c>
    </row>
    <row r="55" spans="1:5" x14ac:dyDescent="0.2">
      <c r="A55">
        <v>2017</v>
      </c>
      <c r="B55" s="1">
        <v>1286</v>
      </c>
      <c r="C55" s="1">
        <v>19612.102999999999</v>
      </c>
      <c r="D55" s="1">
        <v>1</v>
      </c>
      <c r="E55" s="1">
        <v>395.75</v>
      </c>
    </row>
    <row r="56" spans="1:5" x14ac:dyDescent="0.2">
      <c r="A56">
        <v>2018</v>
      </c>
      <c r="B56" s="1">
        <v>1328</v>
      </c>
      <c r="C56" s="1">
        <v>20656.516</v>
      </c>
      <c r="D56" s="1">
        <v>1.83</v>
      </c>
      <c r="E56" s="1">
        <v>417.65</v>
      </c>
    </row>
    <row r="57" spans="1:5" x14ac:dyDescent="0.2">
      <c r="A57">
        <v>2019</v>
      </c>
      <c r="B57" s="1">
        <v>1387</v>
      </c>
      <c r="C57" s="1">
        <v>21539.982</v>
      </c>
      <c r="D57" s="1">
        <v>2.16</v>
      </c>
      <c r="E57" s="1">
        <v>437.01</v>
      </c>
    </row>
    <row r="58" spans="1:5" x14ac:dyDescent="0.2">
      <c r="A58">
        <v>2020</v>
      </c>
      <c r="B58" s="1">
        <v>1478</v>
      </c>
      <c r="C58" s="1">
        <v>21354.105</v>
      </c>
      <c r="D58" s="1">
        <v>0.38</v>
      </c>
      <c r="E58" s="1">
        <v>459.58</v>
      </c>
    </row>
    <row r="59" spans="1:5" x14ac:dyDescent="0.2">
      <c r="A59">
        <v>2021</v>
      </c>
      <c r="B59" s="1">
        <v>1738</v>
      </c>
      <c r="C59" s="1">
        <v>23681.170999999998</v>
      </c>
      <c r="D59" s="1">
        <v>0.08</v>
      </c>
      <c r="E59" s="1">
        <v>522.73</v>
      </c>
    </row>
    <row r="60" spans="1:5" x14ac:dyDescent="0.2">
      <c r="A60">
        <v>2022</v>
      </c>
      <c r="B60" s="1">
        <v>1682</v>
      </c>
      <c r="C60" s="1">
        <v>26006.893</v>
      </c>
      <c r="D60" s="1">
        <v>1.68</v>
      </c>
      <c r="E60" s="1">
        <v>610.12</v>
      </c>
    </row>
    <row r="61" spans="1:5" x14ac:dyDescent="0.2">
      <c r="A61">
        <v>2023</v>
      </c>
      <c r="B61" s="1">
        <v>1518</v>
      </c>
      <c r="C61" s="1">
        <v>27720.71</v>
      </c>
      <c r="D61" s="1">
        <v>5.0199999999999996</v>
      </c>
      <c r="E61" s="1">
        <v>644.98</v>
      </c>
    </row>
    <row r="62" spans="1:5" x14ac:dyDescent="0.2">
      <c r="A62" s="32">
        <v>2024</v>
      </c>
      <c r="B62" s="33">
        <f>'Macroeconomic Factors Regressio'!$B$17+'Macroeconomic Factors Regressio'!$B$18*'Macroeconomic Factors'!C62 +'Macroeconomic Factors Regressio'!$B$19*'Macroeconomic Factors'!D62</f>
        <v>1774.12378496065</v>
      </c>
      <c r="C62" s="34">
        <v>28176.6</v>
      </c>
      <c r="D62" s="32">
        <v>5.3</v>
      </c>
      <c r="E62" s="1"/>
    </row>
    <row r="63" spans="1:5" x14ac:dyDescent="0.2">
      <c r="A63" s="32">
        <v>2025</v>
      </c>
      <c r="B63" s="33">
        <f>'Macroeconomic Factors Regressio'!$B$17+'Macroeconomic Factors Regressio'!$B$18*'Macroeconomic Factors'!C63 +'Macroeconomic Factors Regressio'!$B$19*'Macroeconomic Factors'!D63</f>
        <v>1717.9212740035653</v>
      </c>
      <c r="C63" s="34">
        <v>29256.38</v>
      </c>
      <c r="D63" s="32">
        <v>4.8</v>
      </c>
    </row>
    <row r="64" spans="1:5" x14ac:dyDescent="0.2">
      <c r="A64" s="32">
        <v>2026</v>
      </c>
      <c r="B64" s="33">
        <f>'Macroeconomic Factors Regressio'!$B$17+'Macroeconomic Factors Regressio'!$B$18*'Macroeconomic Factors'!C64 +'Macroeconomic Factors Regressio'!$B$19*'Macroeconomic Factors'!D64</f>
        <v>1604.7157096636504</v>
      </c>
      <c r="C64" s="34">
        <v>30503.55</v>
      </c>
      <c r="D64" s="32">
        <v>3.8</v>
      </c>
    </row>
    <row r="65" spans="1:4" x14ac:dyDescent="0.2">
      <c r="A65" s="32">
        <v>2027</v>
      </c>
      <c r="B65" s="33">
        <f>'Macroeconomic Factors Regressio'!$B$17+'Macroeconomic Factors Regressio'!$B$18*'Macroeconomic Factors'!C65 +'Macroeconomic Factors Regressio'!$B$19*'Macroeconomic Factors'!D65</f>
        <v>1640.1043070798178</v>
      </c>
      <c r="C65" s="34">
        <v>31755.69</v>
      </c>
      <c r="D65" s="32">
        <v>4.0999999999999996</v>
      </c>
    </row>
    <row r="66" spans="1:4" x14ac:dyDescent="0.2">
      <c r="A66" s="32">
        <v>2028</v>
      </c>
      <c r="B66" s="33">
        <f>'Macroeconomic Factors Regressio'!$B$17+'Macroeconomic Factors Regressio'!$B$18*'Macroeconomic Factors'!C66 +'Macroeconomic Factors Regressio'!$B$19*'Macroeconomic Factors'!D66</f>
        <v>1641.2338879815211</v>
      </c>
      <c r="C66" s="34">
        <v>33043.089999999997</v>
      </c>
      <c r="D66" s="32">
        <v>4.0999999999999996</v>
      </c>
    </row>
    <row r="67" spans="1:4" x14ac:dyDescent="0.2">
      <c r="A67" s="32">
        <v>2029</v>
      </c>
      <c r="B67" s="33">
        <f>'Macroeconomic Factors Regressio'!$B$17+'Macroeconomic Factors Regressio'!$B$18*'Macroeconomic Factors'!C67 +'Macroeconomic Factors Regressio'!$B$19*'Macroeconomic Factors'!D67</f>
        <v>1516.6724627593144</v>
      </c>
      <c r="C67" s="34">
        <v>34374.74</v>
      </c>
      <c r="D67" s="32">
        <v>3</v>
      </c>
    </row>
    <row r="68" spans="1:4" x14ac:dyDescent="0.2">
      <c r="A68" s="32">
        <v>2030</v>
      </c>
      <c r="B68" s="33">
        <f>'Macroeconomic Factors Regressio'!$B$17+'Macroeconomic Factors Regressio'!$B$18*'Macroeconomic Factors'!C68 +'Macroeconomic Factors Regressio'!$B$19*'Macroeconomic Factors'!D68</f>
        <v>1517.875491864592</v>
      </c>
      <c r="C68" s="34">
        <v>35745.85</v>
      </c>
      <c r="D68" s="32">
        <v>3</v>
      </c>
    </row>
    <row r="69" spans="1:4" x14ac:dyDescent="0.2">
      <c r="A69" s="32">
        <v>2031</v>
      </c>
      <c r="B69" s="33">
        <f>'Macroeconomic Factors Regressio'!$B$17+'Macroeconomic Factors Regressio'!$B$18*'Macroeconomic Factors'!C69 +'Macroeconomic Factors Regressio'!$B$19*'Macroeconomic Factors'!D69</f>
        <v>1519.1132928287593</v>
      </c>
      <c r="C69" s="34">
        <v>37156.589999999997</v>
      </c>
      <c r="D69" s="32">
        <v>3</v>
      </c>
    </row>
    <row r="70" spans="1:4" x14ac:dyDescent="0.2">
      <c r="A70" s="32">
        <v>2032</v>
      </c>
      <c r="B70" s="33">
        <f>'Macroeconomic Factors Regressio'!$B$17+'Macroeconomic Factors Regressio'!$B$18*'Macroeconomic Factors'!C70 +'Macroeconomic Factors Regressio'!$B$19*'Macroeconomic Factors'!D70</f>
        <v>1520.3879802160334</v>
      </c>
      <c r="C70" s="34">
        <v>38609.370000000003</v>
      </c>
      <c r="D70" s="32">
        <v>3</v>
      </c>
    </row>
    <row r="71" spans="1:4" x14ac:dyDescent="0.2">
      <c r="A71" s="32">
        <v>2033</v>
      </c>
      <c r="B71" s="33">
        <f>'Macroeconomic Factors Regressio'!$B$17+'Macroeconomic Factors Regressio'!$B$18*'Macroeconomic Factors'!C71 +'Macroeconomic Factors Regressio'!$B$19*'Macroeconomic Factors'!D71</f>
        <v>1521.7015633011265</v>
      </c>
      <c r="C71" s="34">
        <v>40106.480000000003</v>
      </c>
      <c r="D71" s="32">
        <v>3</v>
      </c>
    </row>
    <row r="72" spans="1:4" x14ac:dyDescent="0.2">
      <c r="A72" s="32">
        <v>2034</v>
      </c>
      <c r="B72" s="33">
        <f>'Macroeconomic Factors Regressio'!$B$17+'Macroeconomic Factors Regressio'!$B$18*'Macroeconomic Factors'!C72 +'Macroeconomic Factors Regressio'!$B$19*'Macroeconomic Factors'!D72</f>
        <v>1523.0520942282042</v>
      </c>
      <c r="C72" s="34">
        <v>41645.699999999997</v>
      </c>
      <c r="D72" s="32">
        <v>3</v>
      </c>
    </row>
  </sheetData>
  <hyperlinks>
    <hyperlink ref="A5" r:id="rId1" xr:uid="{F796F13F-4009-40C2-90AD-D33446EA23FA}"/>
    <hyperlink ref="C5" r:id="rId2" xr:uid="{77B2F061-5F63-4DA0-A1FC-BD1AF231A0C8}"/>
    <hyperlink ref="E5" r:id="rId3" xr:uid="{584F5183-79AE-4549-8325-C9F68A20E7FE}"/>
    <hyperlink ref="G5" r:id="rId4" xr:uid="{EB07149F-8220-4F33-93CC-708CC080BB88}"/>
  </hyperlinks>
  <pageMargins left="0.7" right="0.7" top="0.75" bottom="0.75" header="0.3" footer="0.3"/>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B96B4-D0BE-4066-A0A7-409D57B189B6}">
  <dimension ref="A1:I19"/>
  <sheetViews>
    <sheetView workbookViewId="0">
      <selection activeCell="J13" sqref="J13"/>
    </sheetView>
  </sheetViews>
  <sheetFormatPr baseColWidth="10" defaultColWidth="8.83203125" defaultRowHeight="15" x14ac:dyDescent="0.2"/>
  <cols>
    <col min="1" max="1" width="28.5" customWidth="1"/>
    <col min="2" max="2" width="22.1640625" customWidth="1"/>
    <col min="3" max="3" width="13.33203125" customWidth="1"/>
  </cols>
  <sheetData>
    <row r="1" spans="1:9" x14ac:dyDescent="0.2">
      <c r="A1" t="s">
        <v>107</v>
      </c>
    </row>
    <row r="2" spans="1:9" ht="16" thickBot="1" x14ac:dyDescent="0.25"/>
    <row r="3" spans="1:9" x14ac:dyDescent="0.2">
      <c r="A3" s="25" t="s">
        <v>108</v>
      </c>
      <c r="B3" s="25"/>
    </row>
    <row r="4" spans="1:9" x14ac:dyDescent="0.2">
      <c r="A4" s="22" t="s">
        <v>109</v>
      </c>
      <c r="B4" s="22">
        <v>0.48234004602154162</v>
      </c>
    </row>
    <row r="5" spans="1:9" x14ac:dyDescent="0.2">
      <c r="A5" s="22" t="s">
        <v>110</v>
      </c>
      <c r="B5" s="22">
        <v>0.23265191999606291</v>
      </c>
    </row>
    <row r="6" spans="1:9" x14ac:dyDescent="0.2">
      <c r="A6" s="22" t="s">
        <v>111</v>
      </c>
      <c r="B6" s="22">
        <v>0.15957115047187842</v>
      </c>
    </row>
    <row r="7" spans="1:9" x14ac:dyDescent="0.2">
      <c r="A7" s="22" t="s">
        <v>112</v>
      </c>
      <c r="B7" s="22">
        <v>415.50332380122649</v>
      </c>
    </row>
    <row r="8" spans="1:9" ht="16" thickBot="1" x14ac:dyDescent="0.25">
      <c r="A8" s="23" t="s">
        <v>113</v>
      </c>
      <c r="B8" s="23">
        <v>24</v>
      </c>
    </row>
    <row r="10" spans="1:9" ht="16" thickBot="1" x14ac:dyDescent="0.25">
      <c r="A10" t="s">
        <v>114</v>
      </c>
    </row>
    <row r="11" spans="1:9" x14ac:dyDescent="0.2">
      <c r="A11" s="24"/>
      <c r="B11" s="24" t="s">
        <v>118</v>
      </c>
      <c r="C11" s="24" t="s">
        <v>119</v>
      </c>
      <c r="D11" s="24" t="s">
        <v>120</v>
      </c>
      <c r="E11" s="24" t="s">
        <v>121</v>
      </c>
      <c r="F11" s="24" t="s">
        <v>122</v>
      </c>
    </row>
    <row r="12" spans="1:9" x14ac:dyDescent="0.2">
      <c r="A12" s="22" t="s">
        <v>115</v>
      </c>
      <c r="B12" s="22">
        <v>2</v>
      </c>
      <c r="C12" s="22">
        <v>1099214.7044461281</v>
      </c>
      <c r="D12" s="22">
        <v>549607.35222306405</v>
      </c>
      <c r="E12" s="22">
        <v>3.1834902876750886</v>
      </c>
      <c r="F12" s="22">
        <v>6.2004086488425016E-2</v>
      </c>
    </row>
    <row r="13" spans="1:9" x14ac:dyDescent="0.2">
      <c r="A13" s="22" t="s">
        <v>116</v>
      </c>
      <c r="B13" s="22">
        <v>21</v>
      </c>
      <c r="C13" s="22">
        <v>3625503.253887204</v>
      </c>
      <c r="D13" s="22">
        <v>172643.01208986685</v>
      </c>
      <c r="E13" s="22"/>
      <c r="F13" s="22"/>
    </row>
    <row r="14" spans="1:9" ht="16" thickBot="1" x14ac:dyDescent="0.25">
      <c r="A14" s="23" t="s">
        <v>56</v>
      </c>
      <c r="B14" s="23">
        <v>23</v>
      </c>
      <c r="C14" s="23">
        <v>4724717.9583333321</v>
      </c>
      <c r="D14" s="23"/>
      <c r="E14" s="23"/>
      <c r="F14" s="23"/>
    </row>
    <row r="15" spans="1:9" ht="16" thickBot="1" x14ac:dyDescent="0.25"/>
    <row r="16" spans="1:9" x14ac:dyDescent="0.2">
      <c r="A16" s="24"/>
      <c r="B16" s="24" t="s">
        <v>123</v>
      </c>
      <c r="C16" s="24" t="s">
        <v>112</v>
      </c>
      <c r="D16" s="24" t="s">
        <v>124</v>
      </c>
      <c r="E16" s="24" t="s">
        <v>125</v>
      </c>
      <c r="F16" s="24" t="s">
        <v>126</v>
      </c>
      <c r="G16" s="24" t="s">
        <v>127</v>
      </c>
      <c r="H16" s="24" t="s">
        <v>128</v>
      </c>
      <c r="I16" s="24" t="s">
        <v>129</v>
      </c>
    </row>
    <row r="17" spans="1:9" x14ac:dyDescent="0.2">
      <c r="A17" s="22" t="s">
        <v>117</v>
      </c>
      <c r="B17" s="22">
        <v>1143.612094079675</v>
      </c>
      <c r="C17" s="22">
        <v>345.35189901183497</v>
      </c>
      <c r="D17" s="22">
        <v>3.3114400046790657</v>
      </c>
      <c r="E17" s="22">
        <v>3.3199293691550421E-3</v>
      </c>
      <c r="F17" s="22">
        <v>425.41350359166745</v>
      </c>
      <c r="G17" s="22">
        <v>1861.8106845676825</v>
      </c>
      <c r="H17" s="22">
        <v>425.41350359166745</v>
      </c>
      <c r="I17" s="22">
        <v>1861.8106845676825</v>
      </c>
    </row>
    <row r="18" spans="1:9" x14ac:dyDescent="0.2">
      <c r="A18" s="22" t="s">
        <v>130</v>
      </c>
      <c r="B18" s="22">
        <v>8.774125382191209E-4</v>
      </c>
      <c r="C18" s="22">
        <v>1.8334600746433002E-2</v>
      </c>
      <c r="D18" s="22">
        <v>4.785555738866152E-2</v>
      </c>
      <c r="E18" s="22">
        <v>0.96228356902904766</v>
      </c>
      <c r="F18" s="22">
        <v>-3.72514770116174E-2</v>
      </c>
      <c r="G18" s="22">
        <v>3.9006302088055646E-2</v>
      </c>
      <c r="H18" s="22">
        <v>-3.72514770116174E-2</v>
      </c>
      <c r="I18" s="22">
        <v>3.9006302088055646E-2</v>
      </c>
    </row>
    <row r="19" spans="1:9" ht="16" thickBot="1" x14ac:dyDescent="0.25">
      <c r="A19" s="23" t="s">
        <v>131</v>
      </c>
      <c r="B19" s="23">
        <v>114.29984693520568</v>
      </c>
      <c r="C19" s="23">
        <v>45.965459778627775</v>
      </c>
      <c r="D19" s="23">
        <v>2.4866464402984358</v>
      </c>
      <c r="E19" s="23">
        <v>2.1385852442089206E-2</v>
      </c>
      <c r="F19" s="23">
        <v>18.709440400298035</v>
      </c>
      <c r="G19" s="23">
        <v>209.89025347011332</v>
      </c>
      <c r="H19" s="23">
        <v>18.709440400298035</v>
      </c>
      <c r="I19" s="23">
        <v>209.89025347011332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South</vt:lpstr>
      <vt:lpstr>NorthEast</vt:lpstr>
      <vt:lpstr>MidWest</vt:lpstr>
      <vt:lpstr>West</vt:lpstr>
      <vt:lpstr>Regionwise Comparison</vt:lpstr>
      <vt:lpstr>Completed Housing Units</vt:lpstr>
      <vt:lpstr>Macroeconomic Factors</vt:lpstr>
      <vt:lpstr>Macroeconomic Factors Regressio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Humberto Barreto</dc:creator>
  <cp:lastModifiedBy>Sahmey Raiyan Khan</cp:lastModifiedBy>
  <dcterms:created xsi:type="dcterms:W3CDTF">2021-05-10T16:00:42Z</dcterms:created>
  <dcterms:modified xsi:type="dcterms:W3CDTF">2024-12-21T09:35:16Z</dcterms:modified>
</cp:coreProperties>
</file>