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Applications/Kaushik/North Texas/Education/Semester 4, Spring 2024/FINA 5170, Financial Management/Case Study/"/>
    </mc:Choice>
  </mc:AlternateContent>
  <xr:revisionPtr revIDLastSave="0" documentId="13_ncr:1_{5146C2BA-172E-0D40-AF55-2BEB3C5FA580}" xr6:coauthVersionLast="47" xr6:coauthVersionMax="47" xr10:uidLastSave="{00000000-0000-0000-0000-000000000000}"/>
  <bookViews>
    <workbookView xWindow="0" yWindow="740" windowWidth="29400" windowHeight="18380" xr2:uid="{818C4E32-25E6-A642-8CF1-F67730B9E03D}"/>
  </bookViews>
  <sheets>
    <sheet name="Righ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G22" i="2"/>
  <c r="F13" i="2"/>
  <c r="E13" i="2"/>
  <c r="C45" i="2"/>
  <c r="C46" i="2"/>
  <c r="G13" i="2"/>
  <c r="H13" i="2"/>
  <c r="I13" i="2"/>
  <c r="J13" i="2"/>
  <c r="F10" i="2"/>
  <c r="G10" i="2"/>
  <c r="H10" i="2"/>
  <c r="I10" i="2"/>
  <c r="J10" i="2"/>
  <c r="F9" i="2"/>
  <c r="G9" i="2"/>
  <c r="H9" i="2"/>
  <c r="I9" i="2"/>
  <c r="J9" i="2"/>
  <c r="F28" i="2"/>
  <c r="C37" i="2"/>
  <c r="C28" i="2"/>
  <c r="C33" i="2"/>
  <c r="D18" i="2"/>
  <c r="G15" i="2"/>
  <c r="F15" i="2"/>
  <c r="E15" i="2"/>
  <c r="E18" i="2"/>
  <c r="E9" i="2"/>
  <c r="E10" i="2"/>
  <c r="J15" i="2"/>
  <c r="H15" i="2"/>
  <c r="I15" i="2"/>
  <c r="D19" i="2"/>
  <c r="E11" i="2"/>
  <c r="E19" i="2" s="1"/>
  <c r="F11" i="2"/>
  <c r="F19" i="2" s="1"/>
  <c r="G11" i="2"/>
  <c r="G19" i="2" s="1"/>
  <c r="H11" i="2"/>
  <c r="H19" i="2" s="1"/>
  <c r="I11" i="2"/>
  <c r="I19" i="2" s="1"/>
  <c r="J11" i="2"/>
  <c r="J19" i="2" s="1"/>
  <c r="D16" i="2"/>
  <c r="I17" i="2" l="1"/>
  <c r="J17" i="2"/>
  <c r="D20" i="2"/>
  <c r="F17" i="2"/>
  <c r="E17" i="2"/>
  <c r="H17" i="2"/>
  <c r="C41" i="2"/>
  <c r="C43" i="2" s="1"/>
  <c r="G17" i="2"/>
  <c r="I16" i="2"/>
  <c r="F16" i="2"/>
  <c r="J16" i="2"/>
  <c r="E16" i="2"/>
  <c r="E20" i="2" s="1"/>
  <c r="I20" i="2" l="1"/>
  <c r="F20" i="2"/>
  <c r="C42" i="2"/>
  <c r="C47" i="2" s="1"/>
  <c r="G16" i="2"/>
  <c r="G20" i="2" s="1"/>
  <c r="H16" i="2"/>
  <c r="H20" i="2" s="1"/>
  <c r="J22" i="2" l="1"/>
  <c r="D22" i="2"/>
  <c r="C26" i="2"/>
  <c r="D26" i="2" s="1"/>
  <c r="E22" i="2"/>
  <c r="I22" i="2"/>
  <c r="F22" i="2"/>
  <c r="H22" i="2"/>
  <c r="C25" i="2" l="1"/>
</calcChain>
</file>

<file path=xl/sharedStrings.xml><?xml version="1.0" encoding="utf-8"?>
<sst xmlns="http://schemas.openxmlformats.org/spreadsheetml/2006/main" count="40" uniqueCount="38">
  <si>
    <t>Capital Outlay</t>
  </si>
  <si>
    <t>COGS</t>
  </si>
  <si>
    <t>SG&amp;A</t>
  </si>
  <si>
    <t>Depreciation</t>
  </si>
  <si>
    <t>Savings</t>
  </si>
  <si>
    <t>Additional revenue</t>
  </si>
  <si>
    <t>68% of rev</t>
  </si>
  <si>
    <t>5% of rev</t>
  </si>
  <si>
    <t>SLM</t>
  </si>
  <si>
    <t>Net Operating Income</t>
  </si>
  <si>
    <t>Tax</t>
  </si>
  <si>
    <t>NOPAT</t>
  </si>
  <si>
    <t>NWC</t>
  </si>
  <si>
    <t>FCFF</t>
  </si>
  <si>
    <t>CAPEX</t>
  </si>
  <si>
    <t>Changes in NWC</t>
  </si>
  <si>
    <t>Time Factor</t>
  </si>
  <si>
    <t>PV of FCFF</t>
  </si>
  <si>
    <t>Beta</t>
  </si>
  <si>
    <t>Risk Free Rate</t>
  </si>
  <si>
    <t>Number of Outstanding Shares</t>
  </si>
  <si>
    <t>Share Price</t>
  </si>
  <si>
    <t>Equity Weighting</t>
  </si>
  <si>
    <t>Debt Weighting</t>
  </si>
  <si>
    <t>Market Premium</t>
  </si>
  <si>
    <t>Cost of Debt</t>
  </si>
  <si>
    <t>After Tax Cost of Debt</t>
  </si>
  <si>
    <t>Weighted Cost of Equity</t>
  </si>
  <si>
    <t>Weighted Cost of Debt</t>
  </si>
  <si>
    <t>WACC</t>
  </si>
  <si>
    <t>SUM of PV</t>
  </si>
  <si>
    <t>NPV</t>
  </si>
  <si>
    <t xml:space="preserve">Short Term </t>
  </si>
  <si>
    <t>Long Term</t>
  </si>
  <si>
    <t>Debt:</t>
  </si>
  <si>
    <t>Total Value:</t>
  </si>
  <si>
    <t>CAPM:</t>
  </si>
  <si>
    <t>Market Cap: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</si>
</sst>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4" fontId="0" fillId="0" borderId="0" xfId="1" applyFont="1"/>
    <xf numFmtId="9" fontId="0" fillId="0" borderId="0" xfId="1" applyNumberFormat="1" applyFont="1"/>
    <xf numFmtId="4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8" fontId="0" fillId="0" borderId="0" xfId="0" applyNumberFormat="1"/>
    <xf numFmtId="44" fontId="2" fillId="2" borderId="0" xfId="1" applyFont="1" applyFill="1"/>
    <xf numFmtId="44" fontId="2" fillId="2" borderId="0" xfId="0" applyNumberFormat="1" applyFont="1" applyFill="1"/>
    <xf numFmtId="8" fontId="2" fillId="2" borderId="0" xfId="0" applyNumberFormat="1" applyFont="1" applyFill="1"/>
    <xf numFmtId="44" fontId="2" fillId="0" borderId="0" xfId="1" applyFont="1"/>
    <xf numFmtId="10" fontId="2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3AAA-5797-D941-A381-C105345F1FE1}">
  <dimension ref="B2:K109"/>
  <sheetViews>
    <sheetView tabSelected="1" topLeftCell="A20" zoomScale="150" zoomScaleNormal="140" workbookViewId="0">
      <selection activeCell="F30" sqref="F30"/>
    </sheetView>
  </sheetViews>
  <sheetFormatPr baseColWidth="10" defaultColWidth="11.3984375" defaultRowHeight="14" x14ac:dyDescent="0.2"/>
  <cols>
    <col min="2" max="2" width="27.59765625" bestFit="1" customWidth="1"/>
    <col min="3" max="3" width="15.59765625" bestFit="1" customWidth="1"/>
    <col min="4" max="4" width="16.3984375" bestFit="1" customWidth="1"/>
    <col min="5" max="5" width="18.796875" bestFit="1" customWidth="1"/>
    <col min="6" max="6" width="16.19921875" bestFit="1" customWidth="1"/>
    <col min="7" max="8" width="21.19921875" bestFit="1" customWidth="1"/>
    <col min="9" max="9" width="16.796875" bestFit="1" customWidth="1"/>
    <col min="10" max="10" width="16.19921875" bestFit="1" customWidth="1"/>
  </cols>
  <sheetData>
    <row r="2" spans="2:11" x14ac:dyDescent="0.2"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</row>
    <row r="3" spans="2:11" x14ac:dyDescent="0.2">
      <c r="B3" s="2" t="s">
        <v>0</v>
      </c>
      <c r="C3" s="2"/>
      <c r="D3" s="2">
        <v>-22000000</v>
      </c>
      <c r="E3" s="2">
        <v>-2000000</v>
      </c>
      <c r="F3" s="2"/>
      <c r="G3" s="2"/>
      <c r="H3" s="2"/>
      <c r="I3" s="2"/>
      <c r="J3" s="2"/>
      <c r="K3" s="2"/>
    </row>
    <row r="4" spans="2:11" x14ac:dyDescent="0.2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 t="s">
        <v>4</v>
      </c>
      <c r="C5" s="2"/>
      <c r="E5" s="2">
        <v>2000000</v>
      </c>
      <c r="F5" s="2">
        <v>2500000</v>
      </c>
      <c r="G5" s="2">
        <v>2500000</v>
      </c>
      <c r="H5" s="2">
        <v>2500000</v>
      </c>
      <c r="I5" s="2">
        <v>2500000</v>
      </c>
      <c r="J5" s="2">
        <v>2500000</v>
      </c>
      <c r="K5" s="2"/>
    </row>
    <row r="6" spans="2:11" x14ac:dyDescent="0.2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2">
      <c r="B7" s="2" t="s">
        <v>5</v>
      </c>
      <c r="C7" s="2"/>
      <c r="E7" s="2">
        <v>4000000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/>
    </row>
    <row r="8" spans="2:11" x14ac:dyDescent="0.2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">
      <c r="B9" s="2" t="s">
        <v>1</v>
      </c>
      <c r="C9" s="2" t="s">
        <v>6</v>
      </c>
      <c r="D9" s="2"/>
      <c r="E9" s="2">
        <f>68%*-E7</f>
        <v>-2720000</v>
      </c>
      <c r="F9" s="2">
        <f t="shared" ref="F9:J9" si="0">68%*-F7</f>
        <v>-6800000.0000000009</v>
      </c>
      <c r="G9" s="2">
        <f t="shared" si="0"/>
        <v>-6800000.0000000009</v>
      </c>
      <c r="H9" s="2">
        <f t="shared" si="0"/>
        <v>-6800000.0000000009</v>
      </c>
      <c r="I9" s="2">
        <f t="shared" si="0"/>
        <v>-6800000.0000000009</v>
      </c>
      <c r="J9" s="2">
        <f t="shared" si="0"/>
        <v>-6800000.0000000009</v>
      </c>
      <c r="K9" s="2"/>
    </row>
    <row r="10" spans="2:11" x14ac:dyDescent="0.2">
      <c r="B10" s="2" t="s">
        <v>2</v>
      </c>
      <c r="C10" s="2" t="s">
        <v>7</v>
      </c>
      <c r="D10" s="2"/>
      <c r="E10" s="2">
        <f>5%*-E7</f>
        <v>-200000</v>
      </c>
      <c r="F10" s="2">
        <f t="shared" ref="F10:J10" si="1">5%*-F7</f>
        <v>-500000</v>
      </c>
      <c r="G10" s="2">
        <f t="shared" si="1"/>
        <v>-500000</v>
      </c>
      <c r="H10" s="2">
        <f t="shared" si="1"/>
        <v>-500000</v>
      </c>
      <c r="I10" s="2">
        <f t="shared" si="1"/>
        <v>-500000</v>
      </c>
      <c r="J10" s="2">
        <f t="shared" si="1"/>
        <v>-500000</v>
      </c>
      <c r="K10" s="2"/>
    </row>
    <row r="11" spans="2:11" x14ac:dyDescent="0.2">
      <c r="B11" s="2" t="s">
        <v>3</v>
      </c>
      <c r="C11" s="2" t="s">
        <v>8</v>
      </c>
      <c r="D11" s="2"/>
      <c r="E11" s="2">
        <f t="shared" ref="E11:J11" si="2">($D$3+$E$3)/6</f>
        <v>-4000000</v>
      </c>
      <c r="F11" s="2">
        <f t="shared" si="2"/>
        <v>-4000000</v>
      </c>
      <c r="G11" s="2">
        <f t="shared" si="2"/>
        <v>-4000000</v>
      </c>
      <c r="H11" s="2">
        <f t="shared" si="2"/>
        <v>-4000000</v>
      </c>
      <c r="I11" s="2">
        <f t="shared" si="2"/>
        <v>-4000000</v>
      </c>
      <c r="J11" s="2">
        <f t="shared" si="2"/>
        <v>-4000000</v>
      </c>
      <c r="K11" s="2"/>
    </row>
    <row r="12" spans="2:11" x14ac:dyDescent="0.2">
      <c r="E12" s="2"/>
      <c r="F12" s="2"/>
      <c r="G12" s="2"/>
      <c r="H12" s="2"/>
      <c r="I12" s="2"/>
      <c r="J12" s="2"/>
      <c r="K12" s="2"/>
    </row>
    <row r="13" spans="2:11" x14ac:dyDescent="0.2">
      <c r="B13" s="2" t="s">
        <v>9</v>
      </c>
      <c r="C13" s="2"/>
      <c r="D13" s="2"/>
      <c r="E13" s="2">
        <f>SUM(E5:E11)</f>
        <v>-920000</v>
      </c>
      <c r="F13" s="2">
        <f>SUM(F5:F11)</f>
        <v>1199999.9999999991</v>
      </c>
      <c r="G13" s="2">
        <f t="shared" ref="G13:J13" si="3">SUM(G5:G11)</f>
        <v>1199999.9999999991</v>
      </c>
      <c r="H13" s="2">
        <f t="shared" si="3"/>
        <v>1199999.9999999991</v>
      </c>
      <c r="I13" s="2">
        <f t="shared" si="3"/>
        <v>1199999.9999999991</v>
      </c>
      <c r="J13" s="2">
        <f t="shared" si="3"/>
        <v>1199999.9999999991</v>
      </c>
      <c r="K13" s="2"/>
    </row>
    <row r="14" spans="2:11" x14ac:dyDescent="0.2">
      <c r="B14" s="2" t="s">
        <v>10</v>
      </c>
      <c r="C14" s="3">
        <v>0.21</v>
      </c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 t="s">
        <v>12</v>
      </c>
      <c r="C15" s="2"/>
      <c r="E15" s="2">
        <f t="shared" ref="E15:J15" si="4">E7*0.1</f>
        <v>400000</v>
      </c>
      <c r="F15" s="2">
        <f t="shared" si="4"/>
        <v>1000000</v>
      </c>
      <c r="G15" s="2">
        <f t="shared" si="4"/>
        <v>1000000</v>
      </c>
      <c r="H15" s="2">
        <f t="shared" si="4"/>
        <v>1000000</v>
      </c>
      <c r="I15" s="2">
        <f t="shared" si="4"/>
        <v>1000000</v>
      </c>
      <c r="J15" s="2">
        <f t="shared" si="4"/>
        <v>1000000</v>
      </c>
      <c r="K15" s="2"/>
    </row>
    <row r="16" spans="2:11" x14ac:dyDescent="0.2">
      <c r="B16" s="2" t="s">
        <v>11</v>
      </c>
      <c r="C16" s="2"/>
      <c r="D16" s="2">
        <f>D13</f>
        <v>0</v>
      </c>
      <c r="E16" s="2">
        <f>E13*(1-$C$14)</f>
        <v>-726800</v>
      </c>
      <c r="F16" s="2">
        <f t="shared" ref="F16:J16" si="5">F13*(1-$C$14)</f>
        <v>947999.9999999993</v>
      </c>
      <c r="G16" s="2">
        <f t="shared" si="5"/>
        <v>947999.9999999993</v>
      </c>
      <c r="H16" s="2">
        <f t="shared" si="5"/>
        <v>947999.9999999993</v>
      </c>
      <c r="I16" s="2">
        <f t="shared" si="5"/>
        <v>947999.9999999993</v>
      </c>
      <c r="J16" s="2">
        <f t="shared" si="5"/>
        <v>947999.9999999993</v>
      </c>
      <c r="K16" s="2"/>
    </row>
    <row r="17" spans="2:11" x14ac:dyDescent="0.2">
      <c r="B17" s="2" t="s">
        <v>15</v>
      </c>
      <c r="C17" s="2"/>
      <c r="E17" s="2">
        <f t="shared" ref="E17:J17" si="6">D15-E15</f>
        <v>-400000</v>
      </c>
      <c r="F17" s="2">
        <f t="shared" si="6"/>
        <v>-600000</v>
      </c>
      <c r="G17" s="2">
        <f t="shared" si="6"/>
        <v>0</v>
      </c>
      <c r="H17" s="2">
        <f t="shared" si="6"/>
        <v>0</v>
      </c>
      <c r="I17" s="2">
        <f t="shared" si="6"/>
        <v>0</v>
      </c>
      <c r="J17" s="2">
        <f t="shared" si="6"/>
        <v>0</v>
      </c>
      <c r="K17" s="2"/>
    </row>
    <row r="18" spans="2:11" x14ac:dyDescent="0.2">
      <c r="B18" s="2" t="s">
        <v>14</v>
      </c>
      <c r="C18" s="2"/>
      <c r="D18" s="2">
        <f>D3</f>
        <v>-22000000</v>
      </c>
      <c r="E18" s="2">
        <f>E3</f>
        <v>-2000000</v>
      </c>
      <c r="F18" s="2"/>
      <c r="G18" s="2"/>
      <c r="H18" s="2"/>
      <c r="I18" s="2"/>
      <c r="J18" s="2"/>
      <c r="K18" s="2"/>
    </row>
    <row r="19" spans="2:11" x14ac:dyDescent="0.2">
      <c r="B19" s="2" t="s">
        <v>3</v>
      </c>
      <c r="C19" s="2"/>
      <c r="D19" s="2">
        <f t="shared" ref="D19:J19" si="7">-D11</f>
        <v>0</v>
      </c>
      <c r="E19" s="2">
        <f t="shared" si="7"/>
        <v>4000000</v>
      </c>
      <c r="F19" s="2">
        <f t="shared" si="7"/>
        <v>4000000</v>
      </c>
      <c r="G19" s="2">
        <f t="shared" si="7"/>
        <v>4000000</v>
      </c>
      <c r="H19" s="2">
        <f t="shared" si="7"/>
        <v>4000000</v>
      </c>
      <c r="I19" s="2">
        <f t="shared" si="7"/>
        <v>4000000</v>
      </c>
      <c r="J19" s="2">
        <f t="shared" si="7"/>
        <v>4000000</v>
      </c>
      <c r="K19" s="2"/>
    </row>
    <row r="20" spans="2:11" x14ac:dyDescent="0.2">
      <c r="B20" s="2" t="s">
        <v>13</v>
      </c>
      <c r="D20" s="4">
        <f>SUM(D16:D19)</f>
        <v>-22000000</v>
      </c>
      <c r="E20" s="4">
        <f>SUM(E16:E19)</f>
        <v>873200</v>
      </c>
      <c r="F20" s="4">
        <f t="shared" ref="F20:I20" si="8">SUM(F16:F19)</f>
        <v>4347999.9999999991</v>
      </c>
      <c r="G20" s="4">
        <f t="shared" si="8"/>
        <v>4947999.9999999991</v>
      </c>
      <c r="H20" s="4">
        <f t="shared" si="8"/>
        <v>4947999.9999999991</v>
      </c>
      <c r="I20" s="4">
        <f t="shared" si="8"/>
        <v>4947999.9999999991</v>
      </c>
      <c r="J20" s="4">
        <f>SUM(J16:J19)</f>
        <v>4947999.9999999991</v>
      </c>
      <c r="K20" s="2"/>
    </row>
    <row r="21" spans="2:11" x14ac:dyDescent="0.2">
      <c r="B21" s="2" t="s">
        <v>16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 s="2"/>
    </row>
    <row r="22" spans="2:11" x14ac:dyDescent="0.2">
      <c r="B22" s="2" t="s">
        <v>17</v>
      </c>
      <c r="D22" s="4">
        <f>D20/(1+$C$47)^D21</f>
        <v>-22000000</v>
      </c>
      <c r="E22" s="4">
        <f>E20/(1+$C$47)^E21</f>
        <v>808816.30831694882</v>
      </c>
      <c r="F22" s="4">
        <f t="shared" ref="F22:J22" si="9">F20/(1+$C$47)^F21</f>
        <v>3730455.6415491169</v>
      </c>
      <c r="G22" s="4">
        <f>G20/(1+$C$47)^G21</f>
        <v>3932223.625162797</v>
      </c>
      <c r="H22" s="4">
        <f t="shared" si="9"/>
        <v>3642288.8181182588</v>
      </c>
      <c r="I22" s="4">
        <f t="shared" si="9"/>
        <v>3373731.7861824473</v>
      </c>
      <c r="J22" s="4">
        <f t="shared" si="9"/>
        <v>3124976.2809798815</v>
      </c>
      <c r="K22" s="2"/>
    </row>
    <row r="23" spans="2:11" x14ac:dyDescent="0.2">
      <c r="B23" s="2"/>
      <c r="D23" s="4"/>
      <c r="E23" s="4"/>
      <c r="F23" s="4"/>
      <c r="G23" s="4"/>
      <c r="H23" s="4"/>
      <c r="I23" s="4"/>
      <c r="J23" s="4"/>
      <c r="K23" s="2"/>
    </row>
    <row r="24" spans="2:11" x14ac:dyDescent="0.2">
      <c r="B24" s="2"/>
      <c r="D24" s="4"/>
      <c r="E24" s="4"/>
      <c r="F24" s="4"/>
      <c r="G24" s="4"/>
      <c r="H24" s="4"/>
      <c r="I24" s="4"/>
      <c r="J24" s="4"/>
      <c r="K24" s="2"/>
    </row>
    <row r="25" spans="2:11" x14ac:dyDescent="0.2">
      <c r="B25" s="9" t="s">
        <v>30</v>
      </c>
      <c r="C25" s="10">
        <f>SUM(E22:J22)</f>
        <v>18612492.460309453</v>
      </c>
      <c r="E25" s="2"/>
      <c r="F25" s="2"/>
      <c r="G25" s="2"/>
      <c r="H25" s="2"/>
      <c r="I25" s="2"/>
      <c r="J25" s="2"/>
      <c r="K25" s="2"/>
    </row>
    <row r="26" spans="2:11" x14ac:dyDescent="0.2">
      <c r="B26" s="9" t="s">
        <v>31</v>
      </c>
      <c r="C26" s="11">
        <f>NPV(C47,E20:J20)</f>
        <v>18612492.46030945</v>
      </c>
      <c r="D26" s="8">
        <f>C26+D22</f>
        <v>-3387507.5396905504</v>
      </c>
      <c r="F26" s="4"/>
    </row>
    <row r="27" spans="2:11" x14ac:dyDescent="0.2">
      <c r="D27" s="8"/>
      <c r="F27" s="4"/>
    </row>
    <row r="28" spans="2:11" x14ac:dyDescent="0.2">
      <c r="B28" s="12" t="s">
        <v>36</v>
      </c>
      <c r="C28" s="7">
        <f>C30+C29*C31</f>
        <v>9.0225E-2</v>
      </c>
      <c r="D28" s="2"/>
      <c r="E28" t="s">
        <v>26</v>
      </c>
      <c r="F28" s="7">
        <f>F29*(1-F30)</f>
        <v>3.3417000000000002E-2</v>
      </c>
      <c r="G28" s="2"/>
      <c r="H28" s="2"/>
      <c r="I28" s="2"/>
      <c r="J28" s="2"/>
      <c r="K28" s="2"/>
    </row>
    <row r="29" spans="2:11" x14ac:dyDescent="0.2">
      <c r="B29" s="2" t="s">
        <v>18</v>
      </c>
      <c r="C29" s="2">
        <v>1.25</v>
      </c>
      <c r="D29" s="2"/>
      <c r="E29" s="2" t="s">
        <v>25</v>
      </c>
      <c r="F29" s="5">
        <v>4.2299999999999997E-2</v>
      </c>
      <c r="G29" s="2"/>
      <c r="H29" s="2"/>
      <c r="I29" s="2"/>
      <c r="K29" s="2"/>
    </row>
    <row r="30" spans="2:11" x14ac:dyDescent="0.2">
      <c r="B30" s="2" t="s">
        <v>19</v>
      </c>
      <c r="C30" s="6">
        <v>2.46E-2</v>
      </c>
      <c r="E30" t="s">
        <v>10</v>
      </c>
      <c r="F30" s="1">
        <v>0.21</v>
      </c>
      <c r="K30" s="2"/>
    </row>
    <row r="31" spans="2:11" x14ac:dyDescent="0.2">
      <c r="B31" s="2" t="s">
        <v>24</v>
      </c>
      <c r="C31" s="5">
        <v>5.2499999999999998E-2</v>
      </c>
      <c r="D31" s="2"/>
      <c r="K31" s="2"/>
    </row>
    <row r="32" spans="2:11" x14ac:dyDescent="0.2">
      <c r="K32" s="2"/>
    </row>
    <row r="33" spans="2:11" x14ac:dyDescent="0.2">
      <c r="B33" s="12" t="s">
        <v>37</v>
      </c>
      <c r="C33" s="4">
        <f>C34*C35</f>
        <v>10000</v>
      </c>
      <c r="K33" s="2"/>
    </row>
    <row r="34" spans="2:11" x14ac:dyDescent="0.2">
      <c r="B34" s="2" t="s">
        <v>20</v>
      </c>
      <c r="C34">
        <v>400</v>
      </c>
      <c r="K34" s="2"/>
    </row>
    <row r="35" spans="2:11" x14ac:dyDescent="0.2">
      <c r="B35" s="2" t="s">
        <v>21</v>
      </c>
      <c r="C35" s="2">
        <v>25</v>
      </c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12" t="s">
        <v>34</v>
      </c>
      <c r="C37" s="2">
        <f>SUM(C38:C39)</f>
        <v>2300</v>
      </c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 t="s">
        <v>32</v>
      </c>
      <c r="C38" s="2">
        <v>300</v>
      </c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 t="s">
        <v>33</v>
      </c>
      <c r="C39" s="2">
        <v>2000</v>
      </c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12" t="s">
        <v>35</v>
      </c>
      <c r="C41" s="2">
        <f>C37+C33</f>
        <v>12300</v>
      </c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 t="s">
        <v>22</v>
      </c>
      <c r="C42" s="7">
        <f>C33/C41</f>
        <v>0.81300813008130079</v>
      </c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 t="s">
        <v>23</v>
      </c>
      <c r="C43" s="7">
        <f>C37/C41</f>
        <v>0.18699186991869918</v>
      </c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 t="s">
        <v>27</v>
      </c>
      <c r="C45" s="7">
        <f>C42*C28</f>
        <v>7.3353658536585362E-2</v>
      </c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 t="s">
        <v>28</v>
      </c>
      <c r="C46" s="7">
        <f>C43*F28</f>
        <v>6.2487073170731707E-3</v>
      </c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12" t="s">
        <v>29</v>
      </c>
      <c r="C47" s="13">
        <f>SUM(C45:C46)</f>
        <v>7.9602365853658527E-2</v>
      </c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2:1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 x14ac:dyDescent="0.2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2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2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2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2:1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Kaushik Kollepalli</dc:creator>
  <cp:lastModifiedBy>Sai Kaushik Kollepalli</cp:lastModifiedBy>
  <dcterms:created xsi:type="dcterms:W3CDTF">2024-04-24T20:45:42Z</dcterms:created>
  <dcterms:modified xsi:type="dcterms:W3CDTF">2024-05-02T23:00:37Z</dcterms:modified>
</cp:coreProperties>
</file>