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F26A4E6-60BE-401A-96CE-31C5541F6FBB}" xr6:coauthVersionLast="47" xr6:coauthVersionMax="47" xr10:uidLastSave="{00000000-0000-0000-0000-000000000000}"/>
  <bookViews>
    <workbookView xWindow="-110" yWindow="-110" windowWidth="19420" windowHeight="10420" firstSheet="4" activeTab="4" xr2:uid="{845184EB-4347-4DF0-8EFB-FAC9EDE2AD14}"/>
  </bookViews>
  <sheets>
    <sheet name="Cost-Benefit" sheetId="2" r:id="rId1"/>
    <sheet name="Boosted Decision Tree" sheetId="1" r:id="rId2"/>
    <sheet name="Decision Forest" sheetId="3" r:id="rId3"/>
    <sheet name="Side-by-Side" sheetId="4" r:id="rId4"/>
    <sheet name="Comparativ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B1" i="5"/>
  <c r="M12" i="3"/>
  <c r="L12" i="3"/>
  <c r="K12" i="3"/>
  <c r="J12" i="3"/>
  <c r="I12" i="3"/>
  <c r="G12" i="3"/>
  <c r="F12" i="3"/>
  <c r="H12" i="3" s="1"/>
  <c r="M11" i="3"/>
  <c r="L11" i="3"/>
  <c r="K11" i="3"/>
  <c r="J11" i="3"/>
  <c r="I11" i="3"/>
  <c r="G11" i="3"/>
  <c r="F11" i="3"/>
  <c r="H11" i="3" s="1"/>
  <c r="M10" i="3"/>
  <c r="L10" i="3"/>
  <c r="K10" i="3"/>
  <c r="J10" i="3"/>
  <c r="I10" i="3"/>
  <c r="G10" i="3"/>
  <c r="F10" i="3"/>
  <c r="H10" i="3" s="1"/>
  <c r="M9" i="3"/>
  <c r="L9" i="3"/>
  <c r="K9" i="3"/>
  <c r="J9" i="3"/>
  <c r="I9" i="3"/>
  <c r="G9" i="3"/>
  <c r="F9" i="3"/>
  <c r="H9" i="3" s="1"/>
  <c r="M8" i="3"/>
  <c r="L8" i="3"/>
  <c r="K8" i="3"/>
  <c r="J8" i="3"/>
  <c r="I8" i="3"/>
  <c r="G8" i="3"/>
  <c r="F8" i="3"/>
  <c r="H8" i="3" s="1"/>
  <c r="M7" i="3"/>
  <c r="L7" i="3"/>
  <c r="K7" i="3"/>
  <c r="J7" i="3"/>
  <c r="I7" i="3"/>
  <c r="G7" i="3"/>
  <c r="F7" i="3"/>
  <c r="H7" i="3" s="1"/>
  <c r="M6" i="3"/>
  <c r="L6" i="3"/>
  <c r="K6" i="3"/>
  <c r="J6" i="3"/>
  <c r="I6" i="3"/>
  <c r="G6" i="3"/>
  <c r="F6" i="3"/>
  <c r="H6" i="3" s="1"/>
  <c r="M5" i="3"/>
  <c r="L5" i="3"/>
  <c r="K5" i="3"/>
  <c r="J5" i="3"/>
  <c r="I5" i="3"/>
  <c r="G5" i="3"/>
  <c r="F5" i="3"/>
  <c r="H5" i="3" s="1"/>
  <c r="C16" i="5" s="1"/>
  <c r="M4" i="3"/>
  <c r="L4" i="3"/>
  <c r="K4" i="3"/>
  <c r="J4" i="3"/>
  <c r="I4" i="3"/>
  <c r="G4" i="3"/>
  <c r="F4" i="3"/>
  <c r="H4" i="3" s="1"/>
  <c r="M3" i="3"/>
  <c r="L3" i="3"/>
  <c r="K3" i="3"/>
  <c r="J3" i="3"/>
  <c r="I3" i="3"/>
  <c r="G3" i="3"/>
  <c r="F3" i="3"/>
  <c r="H3" i="3" s="1"/>
  <c r="M2" i="3"/>
  <c r="L2" i="3"/>
  <c r="K2" i="3"/>
  <c r="J2" i="3"/>
  <c r="I2" i="3"/>
  <c r="G2" i="3"/>
  <c r="F2" i="3"/>
  <c r="H2" i="3" s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I12" i="1"/>
  <c r="G12" i="1"/>
  <c r="F12" i="1"/>
  <c r="H12" i="1" s="1"/>
  <c r="G11" i="1"/>
  <c r="F11" i="1"/>
  <c r="H11" i="1" s="1"/>
  <c r="I11" i="1"/>
  <c r="G10" i="1"/>
  <c r="F10" i="1"/>
  <c r="H10" i="1" s="1"/>
  <c r="I10" i="1"/>
  <c r="G9" i="1"/>
  <c r="F9" i="1"/>
  <c r="H9" i="1" s="1"/>
  <c r="I9" i="1"/>
  <c r="M8" i="1"/>
  <c r="L8" i="1"/>
  <c r="K8" i="1"/>
  <c r="J8" i="1"/>
  <c r="I8" i="1"/>
  <c r="G8" i="1"/>
  <c r="F8" i="1"/>
  <c r="H8" i="1" s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I7" i="1"/>
  <c r="G7" i="1"/>
  <c r="F7" i="1"/>
  <c r="H7" i="1" s="1"/>
  <c r="I6" i="1"/>
  <c r="G6" i="1"/>
  <c r="F6" i="1"/>
  <c r="H6" i="1" s="1"/>
  <c r="B16" i="5" s="1"/>
  <c r="I5" i="1"/>
  <c r="G5" i="1"/>
  <c r="F5" i="1"/>
  <c r="H5" i="1" s="1"/>
  <c r="I4" i="1"/>
  <c r="G4" i="1"/>
  <c r="F4" i="1"/>
  <c r="H4" i="1" s="1"/>
  <c r="I3" i="1"/>
  <c r="I2" i="1"/>
  <c r="G3" i="1"/>
  <c r="G2" i="1"/>
  <c r="F3" i="1"/>
  <c r="H3" i="1" s="1"/>
  <c r="F2" i="1"/>
  <c r="H2" i="1" s="1"/>
  <c r="N2" i="3" l="1"/>
  <c r="C2" i="5" s="1"/>
  <c r="N9" i="1"/>
  <c r="B9" i="5" s="1"/>
  <c r="N8" i="3"/>
  <c r="C8" i="5" s="1"/>
  <c r="N4" i="1"/>
  <c r="B4" i="5" s="1"/>
  <c r="N6" i="1"/>
  <c r="B6" i="5" s="1"/>
  <c r="N8" i="1"/>
  <c r="B8" i="5" s="1"/>
  <c r="N10" i="1"/>
  <c r="B10" i="5" s="1"/>
  <c r="N11" i="1"/>
  <c r="B11" i="5" s="1"/>
  <c r="N12" i="1"/>
  <c r="B12" i="5" s="1"/>
  <c r="N10" i="3"/>
  <c r="C10" i="5" s="1"/>
  <c r="N12" i="3"/>
  <c r="C12" i="5" s="1"/>
  <c r="N3" i="1"/>
  <c r="B3" i="5" s="1"/>
  <c r="N5" i="1"/>
  <c r="B5" i="5" s="1"/>
  <c r="N7" i="1"/>
  <c r="B7" i="5" s="1"/>
  <c r="N11" i="3"/>
  <c r="C11" i="5" s="1"/>
  <c r="N9" i="3"/>
  <c r="C9" i="5" s="1"/>
  <c r="N7" i="3"/>
  <c r="C7" i="5" s="1"/>
  <c r="N6" i="3"/>
  <c r="C6" i="5" s="1"/>
  <c r="N5" i="3"/>
  <c r="C5" i="5" s="1"/>
  <c r="N4" i="3"/>
  <c r="C4" i="5" s="1"/>
  <c r="N3" i="3"/>
  <c r="C3" i="5" s="1"/>
  <c r="N2" i="1"/>
  <c r="B2" i="5" s="1"/>
</calcChain>
</file>

<file path=xl/sharedStrings.xml><?xml version="1.0" encoding="utf-8"?>
<sst xmlns="http://schemas.openxmlformats.org/spreadsheetml/2006/main" count="52" uniqueCount="34">
  <si>
    <t>Scenario</t>
  </si>
  <si>
    <t>Description</t>
  </si>
  <si>
    <t>Expected Net</t>
  </si>
  <si>
    <t>Positive</t>
  </si>
  <si>
    <t>diagnosed with the liver disease</t>
  </si>
  <si>
    <t>TP Rev</t>
  </si>
  <si>
    <t>identifying the positive case correctly</t>
  </si>
  <si>
    <t>profit generated from treating the patient</t>
  </si>
  <si>
    <t>Negative</t>
  </si>
  <si>
    <t>not diagnosed with the liver disease</t>
  </si>
  <si>
    <t>TN Savings</t>
  </si>
  <si>
    <t>identifying the negative case correctly</t>
  </si>
  <si>
    <t>profit generated due to customer satisfaction</t>
  </si>
  <si>
    <t>FP Cost</t>
  </si>
  <si>
    <t>identifying the negative case wrongly</t>
  </si>
  <si>
    <t>going for further tests to confirm</t>
  </si>
  <si>
    <t>FN- liability</t>
  </si>
  <si>
    <t>identifying the positive case wrongly</t>
  </si>
  <si>
    <t>liability given to the patinet for the wrong diagnosis</t>
  </si>
  <si>
    <t>Threshold</t>
  </si>
  <si>
    <t>TP</t>
  </si>
  <si>
    <t>TN</t>
  </si>
  <si>
    <t>FP</t>
  </si>
  <si>
    <t>FN</t>
  </si>
  <si>
    <t>FPR</t>
  </si>
  <si>
    <t>TPR (Sensitivity, Recall)</t>
  </si>
  <si>
    <t>Accuracy</t>
  </si>
  <si>
    <t>Precision</t>
  </si>
  <si>
    <t>FN Cost</t>
  </si>
  <si>
    <t>BDT Net</t>
  </si>
  <si>
    <t>DF Net</t>
  </si>
  <si>
    <t>At Maximum Net:</t>
  </si>
  <si>
    <t>BDT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</si>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</sst>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_ ;[Red]\-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C3300"/>
      <name val="Calibri"/>
      <family val="2"/>
      <scheme val="minor"/>
    </font>
    <font>
      <sz val="11"/>
      <color rgb="FFCC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0" fontId="0" fillId="0" borderId="1" xfId="0" applyBorder="1"/>
    <xf numFmtId="165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3" fontId="3" fillId="0" borderId="0" xfId="1" applyNumberFormat="1" applyFont="1" applyAlignment="1">
      <alignment horizontal="center"/>
    </xf>
    <xf numFmtId="3" fontId="4" fillId="0" borderId="0" xfId="1" applyNumberFormat="1" applyFont="1"/>
    <xf numFmtId="3" fontId="3" fillId="0" borderId="0" xfId="1" applyNumberFormat="1" applyFont="1"/>
    <xf numFmtId="3" fontId="0" fillId="0" borderId="0" xfId="1" applyNumberFormat="1" applyFont="1"/>
    <xf numFmtId="3" fontId="3" fillId="0" borderId="0" xfId="0" applyNumberFormat="1" applyFont="1" applyAlignment="1">
      <alignment horizontal="center" wrapText="1"/>
    </xf>
    <xf numFmtId="3" fontId="4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3" fontId="6" fillId="0" borderId="0" xfId="0" applyNumberFormat="1" applyFont="1"/>
    <xf numFmtId="3" fontId="5" fillId="0" borderId="0" xfId="1" applyNumberFormat="1" applyFont="1" applyAlignment="1">
      <alignment horizontal="center"/>
    </xf>
    <xf numFmtId="3" fontId="6" fillId="0" borderId="0" xfId="1" applyNumberFormat="1" applyFont="1"/>
    <xf numFmtId="3" fontId="5" fillId="0" borderId="0" xfId="1" applyNumberFormat="1" applyFont="1"/>
    <xf numFmtId="4" fontId="4" fillId="0" borderId="0" xfId="1" applyNumberFormat="1" applyFont="1"/>
    <xf numFmtId="4" fontId="6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ROC Curve (Decision Tree)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7419661292981"/>
          <c:y val="0.12279588131810221"/>
          <c:w val="0.79850299133285263"/>
          <c:h val="0.71347522745942926"/>
        </c:manualLayout>
      </c:layout>
      <c:scatterChart>
        <c:scatterStyle val="smooth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'Boosted Decision Tree'!$F$2:$F$12</c:f>
              <c:numCache>
                <c:formatCode>General</c:formatCode>
                <c:ptCount val="11"/>
                <c:pt idx="0">
                  <c:v>1</c:v>
                </c:pt>
                <c:pt idx="1">
                  <c:v>0.55905511811023623</c:v>
                </c:pt>
                <c:pt idx="2">
                  <c:v>0.26436781609195403</c:v>
                </c:pt>
                <c:pt idx="3">
                  <c:v>0.2413793103448276</c:v>
                </c:pt>
                <c:pt idx="4">
                  <c:v>0.21839080459770116</c:v>
                </c:pt>
                <c:pt idx="5">
                  <c:v>0.18390804597701149</c:v>
                </c:pt>
                <c:pt idx="6">
                  <c:v>0.18390804597701149</c:v>
                </c:pt>
                <c:pt idx="7">
                  <c:v>0.14942528735632185</c:v>
                </c:pt>
                <c:pt idx="8">
                  <c:v>0.14942528735632185</c:v>
                </c:pt>
                <c:pt idx="9">
                  <c:v>0.11494252873563218</c:v>
                </c:pt>
                <c:pt idx="10">
                  <c:v>0</c:v>
                </c:pt>
              </c:numCache>
            </c:numRef>
          </c:xVal>
          <c:yVal>
            <c:numRef>
              <c:f>'Boosted Decision Tree'!$G$2:$G$12</c:f>
              <c:numCache>
                <c:formatCode>0.000</c:formatCode>
                <c:ptCount val="11"/>
                <c:pt idx="0">
                  <c:v>1</c:v>
                </c:pt>
                <c:pt idx="1">
                  <c:v>0.91249999999999998</c:v>
                </c:pt>
                <c:pt idx="2">
                  <c:v>0.9</c:v>
                </c:pt>
                <c:pt idx="3">
                  <c:v>0.88749999999999996</c:v>
                </c:pt>
                <c:pt idx="4">
                  <c:v>0.88749999999999996</c:v>
                </c:pt>
                <c:pt idx="5">
                  <c:v>0.86250000000000004</c:v>
                </c:pt>
                <c:pt idx="6">
                  <c:v>0.83750000000000002</c:v>
                </c:pt>
                <c:pt idx="7">
                  <c:v>0.8125</c:v>
                </c:pt>
                <c:pt idx="8">
                  <c:v>0.77500000000000002</c:v>
                </c:pt>
                <c:pt idx="9">
                  <c:v>0.73750000000000004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D-4009-9699-FF4FCD818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9608"/>
        <c:axId val="747267312"/>
      </c:scatterChart>
      <c:valAx>
        <c:axId val="7472696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82695756505583"/>
              <c:y val="0.9284649888379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67312"/>
        <c:crosses val="autoZero"/>
        <c:crossBetween val="midCat"/>
        <c:majorUnit val="0.1"/>
      </c:valAx>
      <c:valAx>
        <c:axId val="74726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2.1087349305502216E-2"/>
              <c:y val="0.35192596908661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6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</a:rPr>
              <a:t>Threshold</a:t>
            </a:r>
            <a:r>
              <a:rPr lang="en-US" b="1" baseline="0">
                <a:solidFill>
                  <a:schemeClr val="accent5">
                    <a:lumMod val="75000"/>
                  </a:schemeClr>
                </a:solidFill>
              </a:rPr>
              <a:t> vs Net Income (Decision Tree)</a:t>
            </a:r>
            <a:endParaRPr lang="en-US" b="1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0738626469934"/>
          <c:y val="0.26430555555555557"/>
          <c:w val="0.7470878642916932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'Boosted Decision Tree'!$N$1</c:f>
              <c:strCache>
                <c:ptCount val="1"/>
                <c:pt idx="0">
                  <c:v>BDT 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'Boosted Decision Tree'!$A$2:$A$12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'Boosted Decision Tree'!$N$2:$N$12</c:f>
              <c:numCache>
                <c:formatCode>#,##0</c:formatCode>
                <c:ptCount val="11"/>
                <c:pt idx="0">
                  <c:v>7130000</c:v>
                </c:pt>
                <c:pt idx="1">
                  <c:v>3370000</c:v>
                </c:pt>
                <c:pt idx="2">
                  <c:v>3290000</c:v>
                </c:pt>
                <c:pt idx="3">
                  <c:v>2720000</c:v>
                </c:pt>
                <c:pt idx="4">
                  <c:v>2750000</c:v>
                </c:pt>
                <c:pt idx="5">
                  <c:v>1595000</c:v>
                </c:pt>
                <c:pt idx="6">
                  <c:v>395000</c:v>
                </c:pt>
                <c:pt idx="7">
                  <c:v>-760000</c:v>
                </c:pt>
                <c:pt idx="8">
                  <c:v>-2560000</c:v>
                </c:pt>
                <c:pt idx="9">
                  <c:v>-4315000</c:v>
                </c:pt>
                <c:pt idx="10">
                  <c:v>-39565000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C-47E6-8413-A7667620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0912"/>
        <c:axId val="747263704"/>
      </c:scatterChart>
      <c:valAx>
        <c:axId val="747250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29746281714788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63704"/>
        <c:crosses val="autoZero"/>
        <c:crossBetween val="midCat"/>
        <c:majorUnit val="0.1"/>
      </c:valAx>
      <c:valAx>
        <c:axId val="7472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ROC Curve (Neural Network)</a:t>
            </a:r>
          </a:p>
        </c:rich>
      </c:tx>
      <c:layout>
        <c:manualLayout>
          <c:xMode val="edge"/>
          <c:yMode val="edge"/>
          <c:x val="0.29111995730816143"/>
          <c:y val="1.845443836508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7419661292981"/>
          <c:y val="0.12279588131810221"/>
          <c:w val="0.79850299133285263"/>
          <c:h val="0.71347522745942926"/>
        </c:manualLayout>
      </c:layout>
      <c:scatterChart>
        <c:scatterStyle val="smooth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'Decision Forest'!$F$2:$F$12</c:f>
              <c:numCache>
                <c:formatCode>General</c:formatCode>
                <c:ptCount val="11"/>
                <c:pt idx="0">
                  <c:v>1</c:v>
                </c:pt>
                <c:pt idx="1">
                  <c:v>0.81609195402298851</c:v>
                </c:pt>
                <c:pt idx="2">
                  <c:v>0.54022988505747127</c:v>
                </c:pt>
                <c:pt idx="3">
                  <c:v>0.32558139534883723</c:v>
                </c:pt>
                <c:pt idx="4">
                  <c:v>0.22988505747126436</c:v>
                </c:pt>
                <c:pt idx="5">
                  <c:v>0.12643678160919541</c:v>
                </c:pt>
                <c:pt idx="6">
                  <c:v>0.12643678160919541</c:v>
                </c:pt>
                <c:pt idx="7">
                  <c:v>6.8965517241379309E-2</c:v>
                </c:pt>
                <c:pt idx="8">
                  <c:v>3.4482758620689655E-2</c:v>
                </c:pt>
                <c:pt idx="9">
                  <c:v>1.1494252873563218E-2</c:v>
                </c:pt>
                <c:pt idx="10">
                  <c:v>0</c:v>
                </c:pt>
              </c:numCache>
            </c:numRef>
          </c:xVal>
          <c:yVal>
            <c:numRef>
              <c:f>'Decision Forest'!$G$2:$G$12</c:f>
              <c:numCache>
                <c:formatCode>0.000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0.97499999999999998</c:v>
                </c:pt>
                <c:pt idx="3">
                  <c:v>0.91249999999999998</c:v>
                </c:pt>
                <c:pt idx="4">
                  <c:v>0.8125</c:v>
                </c:pt>
                <c:pt idx="5">
                  <c:v>0.7</c:v>
                </c:pt>
                <c:pt idx="6">
                  <c:v>0.7</c:v>
                </c:pt>
                <c:pt idx="7">
                  <c:v>0.58750000000000002</c:v>
                </c:pt>
                <c:pt idx="8">
                  <c:v>0.48749999999999999</c:v>
                </c:pt>
                <c:pt idx="9">
                  <c:v>0.33750000000000002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3-4F44-AE33-7866EE56E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69608"/>
        <c:axId val="747267312"/>
      </c:scatterChart>
      <c:valAx>
        <c:axId val="7472696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82695756505583"/>
              <c:y val="0.92846498883790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67312"/>
        <c:crosses val="autoZero"/>
        <c:crossBetween val="midCat"/>
        <c:majorUnit val="0.1"/>
      </c:valAx>
      <c:valAx>
        <c:axId val="74726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layout>
            <c:manualLayout>
              <c:xMode val="edge"/>
              <c:yMode val="edge"/>
              <c:x val="2.1087349305502216E-2"/>
              <c:y val="0.35192596908661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6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Threshold</a:t>
            </a:r>
            <a:r>
              <a:rPr lang="en-US" b="1" baseline="0">
                <a:solidFill>
                  <a:srgbClr val="C00000"/>
                </a:solidFill>
              </a:rPr>
              <a:t> vs Net Income (Neural Network)</a:t>
            </a:r>
            <a:endParaRPr lang="en-US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0738626469934"/>
          <c:y val="0.26430555555555557"/>
          <c:w val="0.7470878642916932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'Decision Forest'!$N$1</c:f>
              <c:strCache>
                <c:ptCount val="1"/>
                <c:pt idx="0">
                  <c:v>DF Net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'Decision Forest'!$A$2:$A$12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'Decision Forest'!$N$2:$N$12</c:f>
              <c:numCache>
                <c:formatCode>#,##0</c:formatCode>
                <c:ptCount val="11"/>
                <c:pt idx="0">
                  <c:v>7130000</c:v>
                </c:pt>
                <c:pt idx="1">
                  <c:v>7370000</c:v>
                </c:pt>
                <c:pt idx="2">
                  <c:v>6530000</c:v>
                </c:pt>
                <c:pt idx="3">
                  <c:v>3810000</c:v>
                </c:pt>
                <c:pt idx="4">
                  <c:v>-865000</c:v>
                </c:pt>
                <c:pt idx="5">
                  <c:v>-6130000</c:v>
                </c:pt>
                <c:pt idx="6">
                  <c:v>-6130000</c:v>
                </c:pt>
                <c:pt idx="7">
                  <c:v>-11455000</c:v>
                </c:pt>
                <c:pt idx="8">
                  <c:v>-16210000</c:v>
                </c:pt>
                <c:pt idx="9">
                  <c:v>-23380000</c:v>
                </c:pt>
                <c:pt idx="10">
                  <c:v>-39565000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3-455A-8677-199E094F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250912"/>
        <c:axId val="747263704"/>
      </c:scatterChart>
      <c:valAx>
        <c:axId val="747250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29746281714788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63704"/>
        <c:crosses val="autoZero"/>
        <c:crossBetween val="midCat"/>
        <c:majorUnit val="0.1"/>
      </c:valAx>
      <c:valAx>
        <c:axId val="7472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Comparative!$B$1</c:f>
              <c:strCache>
                <c:ptCount val="1"/>
                <c:pt idx="0">
                  <c:v>BDT 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Comparative!$A$2:$A$12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Comparative!$B$2:$B$12</c:f>
              <c:numCache>
                <c:formatCode>#,##0</c:formatCode>
                <c:ptCount val="11"/>
                <c:pt idx="0">
                  <c:v>7130000</c:v>
                </c:pt>
                <c:pt idx="1">
                  <c:v>3370000</c:v>
                </c:pt>
                <c:pt idx="2">
                  <c:v>3290000</c:v>
                </c:pt>
                <c:pt idx="3">
                  <c:v>2720000</c:v>
                </c:pt>
                <c:pt idx="4">
                  <c:v>2750000</c:v>
                </c:pt>
                <c:pt idx="5">
                  <c:v>1595000</c:v>
                </c:pt>
                <c:pt idx="6">
                  <c:v>395000</c:v>
                </c:pt>
                <c:pt idx="7">
                  <c:v>-760000</c:v>
                </c:pt>
                <c:pt idx="8">
                  <c:v>-2560000</c:v>
                </c:pt>
                <c:pt idx="9">
                  <c:v>-4315000</c:v>
                </c:pt>
                <c:pt idx="10">
                  <c:v>-39565000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7-4151-9629-635BD3D4872A}"/>
            </c:ext>
          </c:extLst>
        </c:ser>
        <c:ser>
          <c:idx val="1"/>
          <c:order val="1"/>
          <c:tx>
            <c:strRef>
              <c:f>Comparative!$C$1</c:f>
              <c:strCache>
                <c:ptCount val="1"/>
                <c:pt idx="0">
                  <c:v>DF Net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Comparative!$A$2:$A$12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Comparative!$C$2:$C$12</c:f>
              <c:numCache>
                <c:formatCode>#,##0</c:formatCode>
                <c:ptCount val="11"/>
                <c:pt idx="0">
                  <c:v>7130000</c:v>
                </c:pt>
                <c:pt idx="1">
                  <c:v>7370000</c:v>
                </c:pt>
                <c:pt idx="2">
                  <c:v>6530000</c:v>
                </c:pt>
                <c:pt idx="3">
                  <c:v>3810000</c:v>
                </c:pt>
                <c:pt idx="4">
                  <c:v>-865000</c:v>
                </c:pt>
                <c:pt idx="5">
                  <c:v>-6130000</c:v>
                </c:pt>
                <c:pt idx="6">
                  <c:v>-6130000</c:v>
                </c:pt>
                <c:pt idx="7">
                  <c:v>-11455000</c:v>
                </c:pt>
                <c:pt idx="8">
                  <c:v>-16210000</c:v>
                </c:pt>
                <c:pt idx="9">
                  <c:v>-23380000</c:v>
                </c:pt>
                <c:pt idx="10">
                  <c:v>-39565000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7-4151-9629-635BD3D4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86952"/>
        <c:axId val="776587280"/>
      </c:scatterChart>
      <c:valAx>
        <c:axId val="7765869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87280"/>
        <c:crosses val="autoZero"/>
        <c:crossBetween val="midCat"/>
      </c:valAx>
      <c:valAx>
        <c:axId val="7765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86952"/>
        <c:crosses val="autoZero"/>
        <c:crossBetween val="midCat"/>
        <c:majorUnit val="200000"/>
        <c:min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438149</xdr:colOff>
      <xdr:row>23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E75D7-29F4-4ED3-94BB-FEA3CAF02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9</xdr:col>
      <xdr:colOff>423863</xdr:colOff>
      <xdr:row>41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3DB78-8FE1-453C-B993-EAF06676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438149</xdr:colOff>
      <xdr:row>23</xdr:row>
      <xdr:rowOff>7938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F99FA-7C88-495F-82DF-4166C3B4C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423863</xdr:colOff>
      <xdr:row>41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A0E7B-F147-4B06-9BF6-CF7BA5EBF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284162</xdr:colOff>
      <xdr:row>0</xdr:row>
      <xdr:rowOff>19050</xdr:rowOff>
    </xdr:from>
    <xdr:to>
      <xdr:col>13</xdr:col>
      <xdr:colOff>279015</xdr:colOff>
      <xdr:row>15</xdr:row>
      <xdr:rowOff>9622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9907F-CE0F-4BAB-9844-876340BC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E2B3-8BD5-47D8-9836-F5C0F9CE926A}">
  <dimension ref="B1:H5"/>
  <sheetViews>
    <sheetView workbookViewId="0">
      <selection activeCell="E18" sqref="E18"/>
    </sheetView>
  </sheetViews>
  <sheetFormatPr defaultRowHeight="14.45"/>
  <cols>
    <col min="2" max="2" width="10.140625" customWidth="1"/>
    <col min="3" max="3" width="36.5703125" customWidth="1"/>
    <col min="4" max="4" width="13.42578125" style="11" customWidth="1"/>
    <col min="5" max="5" width="43.85546875" customWidth="1"/>
    <col min="7" max="7" width="13.28515625" customWidth="1"/>
    <col min="8" max="8" width="31" customWidth="1"/>
  </cols>
  <sheetData>
    <row r="1" spans="2:8">
      <c r="B1" s="7" t="s">
        <v>0</v>
      </c>
      <c r="C1" s="7" t="s">
        <v>1</v>
      </c>
      <c r="D1" s="9" t="s">
        <v>2</v>
      </c>
      <c r="E1" s="8"/>
      <c r="F1" s="8"/>
      <c r="G1" s="8" t="s">
        <v>3</v>
      </c>
      <c r="H1" s="8" t="s">
        <v>4</v>
      </c>
    </row>
    <row r="2" spans="2:8">
      <c r="B2" s="8" t="s">
        <v>5</v>
      </c>
      <c r="C2" s="8" t="s">
        <v>6</v>
      </c>
      <c r="D2" s="10">
        <v>100000</v>
      </c>
      <c r="E2" s="8" t="s">
        <v>7</v>
      </c>
      <c r="F2" s="8"/>
      <c r="G2" s="8" t="s">
        <v>8</v>
      </c>
      <c r="H2" s="8" t="s">
        <v>9</v>
      </c>
    </row>
    <row r="3" spans="2:8">
      <c r="B3" s="8" t="s">
        <v>10</v>
      </c>
      <c r="C3" s="8" t="s">
        <v>11</v>
      </c>
      <c r="D3" s="10">
        <v>5000</v>
      </c>
      <c r="E3" s="8" t="s">
        <v>12</v>
      </c>
      <c r="F3" s="8"/>
      <c r="G3" s="8"/>
      <c r="H3" s="8"/>
    </row>
    <row r="4" spans="2:8">
      <c r="B4" s="8" t="s">
        <v>13</v>
      </c>
      <c r="C4" s="8" t="s">
        <v>14</v>
      </c>
      <c r="D4" s="10">
        <v>-10000</v>
      </c>
      <c r="E4" s="8" t="s">
        <v>15</v>
      </c>
      <c r="F4" s="8"/>
      <c r="G4" s="8"/>
      <c r="H4" s="8"/>
    </row>
    <row r="5" spans="2:8">
      <c r="B5" s="8" t="s">
        <v>16</v>
      </c>
      <c r="C5" s="8" t="s">
        <v>17</v>
      </c>
      <c r="D5" s="10">
        <v>-500000</v>
      </c>
      <c r="E5" s="8" t="s">
        <v>18</v>
      </c>
      <c r="F5" s="8"/>
      <c r="G5" s="8"/>
      <c r="H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3A09-C28E-4B53-AD33-9BBB3DC56C12}">
  <dimension ref="A1:N12"/>
  <sheetViews>
    <sheetView workbookViewId="0">
      <selection activeCell="H6" sqref="H6"/>
    </sheetView>
  </sheetViews>
  <sheetFormatPr defaultRowHeight="14.45"/>
  <cols>
    <col min="1" max="1" width="9.42578125" customWidth="1"/>
    <col min="6" max="6" width="10" customWidth="1"/>
    <col min="7" max="7" width="14.5703125" style="1" customWidth="1"/>
    <col min="8" max="9" width="8.7109375" style="1"/>
    <col min="10" max="12" width="12.28515625" style="18" customWidth="1"/>
    <col min="13" max="13" width="17.85546875" style="18" customWidth="1"/>
    <col min="14" max="14" width="16.85546875" style="18" customWidth="1"/>
  </cols>
  <sheetData>
    <row r="1" spans="1:14" s="6" customFormat="1" ht="29.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  <c r="H1" s="5" t="s">
        <v>26</v>
      </c>
      <c r="I1" s="5" t="s">
        <v>27</v>
      </c>
      <c r="J1" s="19" t="s">
        <v>5</v>
      </c>
      <c r="K1" s="19" t="s">
        <v>10</v>
      </c>
      <c r="L1" s="19" t="s">
        <v>13</v>
      </c>
      <c r="M1" s="19" t="s">
        <v>28</v>
      </c>
      <c r="N1" s="16" t="s">
        <v>29</v>
      </c>
    </row>
    <row r="2" spans="1:14">
      <c r="A2">
        <v>0</v>
      </c>
      <c r="B2">
        <v>80</v>
      </c>
      <c r="C2">
        <v>0</v>
      </c>
      <c r="D2">
        <v>87</v>
      </c>
      <c r="E2">
        <v>0</v>
      </c>
      <c r="F2">
        <f>D2/(D2+C2)</f>
        <v>1</v>
      </c>
      <c r="G2" s="1">
        <f>B2/(B2+E2)</f>
        <v>1</v>
      </c>
      <c r="H2" s="1">
        <f>(B2+C2)/SUM(B2:F2)</f>
        <v>0.47619047619047616</v>
      </c>
      <c r="I2" s="1">
        <f>B2/(B2+D2)</f>
        <v>0.47904191616766467</v>
      </c>
      <c r="J2" s="15">
        <f>B2*'Cost-Benefit'!D$2</f>
        <v>8000000</v>
      </c>
      <c r="K2" s="15">
        <f>C2*'Cost-Benefit'!D$3</f>
        <v>0</v>
      </c>
      <c r="L2" s="15">
        <f>D2*'Cost-Benefit'!D$4</f>
        <v>-870000</v>
      </c>
      <c r="M2" s="15">
        <f>E2*'Cost-Benefit'!D$5</f>
        <v>0</v>
      </c>
      <c r="N2" s="17">
        <f>SUM(J2:M2)</f>
        <v>7130000</v>
      </c>
    </row>
    <row r="3" spans="1:14">
      <c r="A3">
        <v>0.1</v>
      </c>
      <c r="B3">
        <v>73</v>
      </c>
      <c r="C3">
        <v>56</v>
      </c>
      <c r="D3">
        <v>71</v>
      </c>
      <c r="E3">
        <v>7</v>
      </c>
      <c r="F3">
        <f>D3/(D3+C3)</f>
        <v>0.55905511811023623</v>
      </c>
      <c r="G3" s="1">
        <f>B3/(B3+E3)</f>
        <v>0.91249999999999998</v>
      </c>
      <c r="H3" s="1">
        <f>(B3+C3)/SUM(B3:F3)</f>
        <v>0.62150986342943859</v>
      </c>
      <c r="I3" s="1">
        <f>B3/(B3+D3)</f>
        <v>0.50694444444444442</v>
      </c>
      <c r="J3" s="15">
        <f>B3*'Cost-Benefit'!D$2</f>
        <v>7300000</v>
      </c>
      <c r="K3" s="15">
        <f>C3*'Cost-Benefit'!D$3</f>
        <v>280000</v>
      </c>
      <c r="L3" s="15">
        <f>D3*'Cost-Benefit'!D$4</f>
        <v>-710000</v>
      </c>
      <c r="M3" s="15">
        <f>E3*'Cost-Benefit'!D$5</f>
        <v>-3500000</v>
      </c>
      <c r="N3" s="17">
        <f>SUM(J3:M3)</f>
        <v>3370000</v>
      </c>
    </row>
    <row r="4" spans="1:14">
      <c r="A4">
        <v>0.2</v>
      </c>
      <c r="B4">
        <v>72</v>
      </c>
      <c r="C4">
        <v>64</v>
      </c>
      <c r="D4">
        <v>23</v>
      </c>
      <c r="E4">
        <v>8</v>
      </c>
      <c r="F4">
        <f t="shared" ref="F4:F12" si="0">D4/(D4+C4)</f>
        <v>0.26436781609195403</v>
      </c>
      <c r="G4" s="1">
        <f t="shared" ref="G4:G7" si="1">B4/(B4+E4)</f>
        <v>0.9</v>
      </c>
      <c r="H4" s="1">
        <f t="shared" ref="H4:H7" si="2">(B4+C4)/SUM(B4:F4)</f>
        <v>0.81308411214953269</v>
      </c>
      <c r="I4" s="1">
        <f t="shared" ref="I4:I7" si="3">B4/(B4+D4)</f>
        <v>0.75789473684210529</v>
      </c>
      <c r="J4" s="15">
        <f>B4*'Cost-Benefit'!D$2</f>
        <v>7200000</v>
      </c>
      <c r="K4" s="15">
        <f>C4*'Cost-Benefit'!D$3</f>
        <v>320000</v>
      </c>
      <c r="L4" s="15">
        <f>D4*'Cost-Benefit'!D$4</f>
        <v>-230000</v>
      </c>
      <c r="M4" s="15">
        <f>E4*'Cost-Benefit'!D$5</f>
        <v>-4000000</v>
      </c>
      <c r="N4" s="17">
        <f t="shared" ref="N4:N7" si="4">SUM(J4:M4)</f>
        <v>3290000</v>
      </c>
    </row>
    <row r="5" spans="1:14">
      <c r="A5">
        <v>0.3</v>
      </c>
      <c r="B5">
        <v>71</v>
      </c>
      <c r="C5">
        <v>66</v>
      </c>
      <c r="D5">
        <v>21</v>
      </c>
      <c r="E5">
        <v>9</v>
      </c>
      <c r="F5">
        <f t="shared" si="0"/>
        <v>0.2413793103448276</v>
      </c>
      <c r="G5" s="1">
        <f t="shared" si="1"/>
        <v>0.88749999999999996</v>
      </c>
      <c r="H5" s="1">
        <f t="shared" si="2"/>
        <v>0.81917525773195876</v>
      </c>
      <c r="I5" s="1">
        <f t="shared" si="3"/>
        <v>0.77173913043478259</v>
      </c>
      <c r="J5" s="15">
        <f>B5*'Cost-Benefit'!D$2</f>
        <v>7100000</v>
      </c>
      <c r="K5" s="15">
        <f>C5*'Cost-Benefit'!D$3</f>
        <v>330000</v>
      </c>
      <c r="L5" s="15">
        <f>D5*'Cost-Benefit'!D$4</f>
        <v>-210000</v>
      </c>
      <c r="M5" s="15">
        <f>E5*'Cost-Benefit'!D$5</f>
        <v>-4500000</v>
      </c>
      <c r="N5" s="17">
        <f t="shared" si="4"/>
        <v>2720000</v>
      </c>
    </row>
    <row r="6" spans="1:14">
      <c r="A6">
        <v>0.4</v>
      </c>
      <c r="B6">
        <v>71</v>
      </c>
      <c r="C6">
        <v>68</v>
      </c>
      <c r="D6">
        <v>19</v>
      </c>
      <c r="E6">
        <v>9</v>
      </c>
      <c r="F6">
        <f t="shared" si="0"/>
        <v>0.21839080459770116</v>
      </c>
      <c r="G6" s="1">
        <f t="shared" si="1"/>
        <v>0.88749999999999996</v>
      </c>
      <c r="H6" s="1">
        <f t="shared" si="2"/>
        <v>0.83124828155072861</v>
      </c>
      <c r="I6" s="1">
        <f t="shared" si="3"/>
        <v>0.78888888888888886</v>
      </c>
      <c r="J6" s="15">
        <f>B6*'Cost-Benefit'!D$2</f>
        <v>7100000</v>
      </c>
      <c r="K6" s="15">
        <f>C6*'Cost-Benefit'!D$3</f>
        <v>340000</v>
      </c>
      <c r="L6" s="15">
        <f>D6*'Cost-Benefit'!D$4</f>
        <v>-190000</v>
      </c>
      <c r="M6" s="15">
        <f>E6*'Cost-Benefit'!D$5</f>
        <v>-4500000</v>
      </c>
      <c r="N6" s="17">
        <f t="shared" si="4"/>
        <v>2750000</v>
      </c>
    </row>
    <row r="7" spans="1:14">
      <c r="A7">
        <v>0.5</v>
      </c>
      <c r="B7">
        <v>69</v>
      </c>
      <c r="C7">
        <v>71</v>
      </c>
      <c r="D7">
        <v>16</v>
      </c>
      <c r="E7">
        <v>11</v>
      </c>
      <c r="F7">
        <f t="shared" si="0"/>
        <v>0.18390804597701149</v>
      </c>
      <c r="G7" s="1">
        <f t="shared" si="1"/>
        <v>0.86250000000000004</v>
      </c>
      <c r="H7" s="1">
        <f t="shared" si="2"/>
        <v>0.8374011687865246</v>
      </c>
      <c r="I7" s="1">
        <f t="shared" si="3"/>
        <v>0.81176470588235294</v>
      </c>
      <c r="J7" s="15">
        <f>B7*'Cost-Benefit'!D$2</f>
        <v>6900000</v>
      </c>
      <c r="K7" s="15">
        <f>C7*'Cost-Benefit'!D$3</f>
        <v>355000</v>
      </c>
      <c r="L7" s="15">
        <f>D7*'Cost-Benefit'!D$4</f>
        <v>-160000</v>
      </c>
      <c r="M7" s="15">
        <f>E7*'Cost-Benefit'!D$5</f>
        <v>-5500000</v>
      </c>
      <c r="N7" s="17">
        <f t="shared" si="4"/>
        <v>1595000</v>
      </c>
    </row>
    <row r="8" spans="1:14">
      <c r="A8">
        <v>0.6</v>
      </c>
      <c r="B8">
        <v>67</v>
      </c>
      <c r="C8">
        <v>71</v>
      </c>
      <c r="D8">
        <v>16</v>
      </c>
      <c r="E8">
        <v>13</v>
      </c>
      <c r="F8">
        <f t="shared" si="0"/>
        <v>0.18390804597701149</v>
      </c>
      <c r="G8" s="1">
        <f t="shared" ref="G8:G12" si="5">B8/(B8+E8)</f>
        <v>0.83750000000000002</v>
      </c>
      <c r="H8" s="1">
        <f t="shared" ref="H8:H12" si="6">(B8+C8)/SUM(B8:F8)</f>
        <v>0.82543829494671717</v>
      </c>
      <c r="I8" s="1">
        <f t="shared" ref="I8:I11" si="7">B8/(B8+D8)</f>
        <v>0.80722891566265065</v>
      </c>
      <c r="J8" s="15">
        <f>B8*'Cost-Benefit'!D$2</f>
        <v>6700000</v>
      </c>
      <c r="K8" s="15">
        <f>C8*'Cost-Benefit'!D$3</f>
        <v>355000</v>
      </c>
      <c r="L8" s="15">
        <f>D8*'Cost-Benefit'!D$4</f>
        <v>-160000</v>
      </c>
      <c r="M8" s="15">
        <f>E8*'Cost-Benefit'!D$5</f>
        <v>-6500000</v>
      </c>
      <c r="N8" s="17">
        <f t="shared" ref="N8" si="8">SUM(J8:M8)</f>
        <v>395000</v>
      </c>
    </row>
    <row r="9" spans="1:14">
      <c r="A9">
        <v>0.7</v>
      </c>
      <c r="B9">
        <v>65</v>
      </c>
      <c r="C9">
        <v>74</v>
      </c>
      <c r="D9">
        <v>13</v>
      </c>
      <c r="E9">
        <v>15</v>
      </c>
      <c r="F9">
        <f t="shared" si="0"/>
        <v>0.14942528735632185</v>
      </c>
      <c r="G9" s="1">
        <f t="shared" si="5"/>
        <v>0.8125</v>
      </c>
      <c r="H9" s="1">
        <f t="shared" si="6"/>
        <v>0.83159125292256919</v>
      </c>
      <c r="I9" s="1">
        <f t="shared" si="7"/>
        <v>0.83333333333333337</v>
      </c>
      <c r="J9" s="15">
        <f>B9*'Cost-Benefit'!D$2</f>
        <v>6500000</v>
      </c>
      <c r="K9" s="15">
        <f>C9*'Cost-Benefit'!D$3</f>
        <v>370000</v>
      </c>
      <c r="L9" s="15">
        <f>D9*'Cost-Benefit'!D$4</f>
        <v>-130000</v>
      </c>
      <c r="M9" s="15">
        <f>E9*'Cost-Benefit'!D$5</f>
        <v>-7500000</v>
      </c>
      <c r="N9" s="17">
        <f t="shared" ref="N9:N12" si="9">SUM(J9:M9)</f>
        <v>-760000</v>
      </c>
    </row>
    <row r="10" spans="1:14">
      <c r="A10">
        <v>0.8</v>
      </c>
      <c r="B10">
        <v>62</v>
      </c>
      <c r="C10">
        <v>74</v>
      </c>
      <c r="D10">
        <v>13</v>
      </c>
      <c r="E10">
        <v>18</v>
      </c>
      <c r="F10">
        <f t="shared" si="0"/>
        <v>0.14942528735632185</v>
      </c>
      <c r="G10" s="1">
        <f t="shared" si="5"/>
        <v>0.77500000000000002</v>
      </c>
      <c r="H10" s="1">
        <f t="shared" si="6"/>
        <v>0.81364324026956414</v>
      </c>
      <c r="I10" s="1">
        <f t="shared" si="7"/>
        <v>0.82666666666666666</v>
      </c>
      <c r="J10" s="15">
        <f>B10*'Cost-Benefit'!D$2</f>
        <v>6200000</v>
      </c>
      <c r="K10" s="15">
        <f>C10*'Cost-Benefit'!D$3</f>
        <v>370000</v>
      </c>
      <c r="L10" s="15">
        <f>D10*'Cost-Benefit'!D$4</f>
        <v>-130000</v>
      </c>
      <c r="M10" s="15">
        <f>E10*'Cost-Benefit'!D$5</f>
        <v>-9000000</v>
      </c>
      <c r="N10" s="17">
        <f t="shared" si="9"/>
        <v>-2560000</v>
      </c>
    </row>
    <row r="11" spans="1:14">
      <c r="A11">
        <v>0.9</v>
      </c>
      <c r="B11">
        <v>59</v>
      </c>
      <c r="C11">
        <v>77</v>
      </c>
      <c r="D11">
        <v>10</v>
      </c>
      <c r="E11">
        <v>21</v>
      </c>
      <c r="F11">
        <f t="shared" si="0"/>
        <v>0.11494252873563218</v>
      </c>
      <c r="G11" s="1">
        <f t="shared" si="5"/>
        <v>0.73750000000000004</v>
      </c>
      <c r="H11" s="1">
        <f t="shared" si="6"/>
        <v>0.81381112868835537</v>
      </c>
      <c r="I11" s="1">
        <f t="shared" si="7"/>
        <v>0.85507246376811596</v>
      </c>
      <c r="J11" s="15">
        <f>B11*'Cost-Benefit'!D$2</f>
        <v>5900000</v>
      </c>
      <c r="K11" s="15">
        <f>C11*'Cost-Benefit'!D$3</f>
        <v>385000</v>
      </c>
      <c r="L11" s="15">
        <f>D11*'Cost-Benefit'!D$4</f>
        <v>-100000</v>
      </c>
      <c r="M11" s="15">
        <f>E11*'Cost-Benefit'!D$5</f>
        <v>-10500000</v>
      </c>
      <c r="N11" s="17">
        <f t="shared" si="9"/>
        <v>-4315000</v>
      </c>
    </row>
    <row r="12" spans="1:14">
      <c r="A12">
        <v>1</v>
      </c>
      <c r="B12">
        <v>0</v>
      </c>
      <c r="C12">
        <v>87</v>
      </c>
      <c r="D12">
        <v>0</v>
      </c>
      <c r="E12">
        <v>80</v>
      </c>
      <c r="F12">
        <f t="shared" si="0"/>
        <v>0</v>
      </c>
      <c r="G12" s="1">
        <f t="shared" si="5"/>
        <v>0</v>
      </c>
      <c r="H12" s="1">
        <f t="shared" si="6"/>
        <v>0.52095808383233533</v>
      </c>
      <c r="I12" s="1" t="e">
        <f>B12/(B12+D12)</f>
        <v>#DIV/0!</v>
      </c>
      <c r="J12" s="15">
        <f>B12*'Cost-Benefit'!D$2</f>
        <v>0</v>
      </c>
      <c r="K12" s="15">
        <f>C12*'Cost-Benefit'!D$3</f>
        <v>435000</v>
      </c>
      <c r="L12" s="15">
        <f>D12*'Cost-Benefit'!D$4</f>
        <v>0</v>
      </c>
      <c r="M12" s="15">
        <f>E12*'Cost-Benefit'!D$5</f>
        <v>-40000000</v>
      </c>
      <c r="N12" s="17">
        <f t="shared" si="9"/>
        <v>-39565000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0F48-5824-4A58-92FE-41B31045A025}">
  <dimension ref="A1:N14"/>
  <sheetViews>
    <sheetView workbookViewId="0">
      <selection activeCell="I9" sqref="I9"/>
    </sheetView>
  </sheetViews>
  <sheetFormatPr defaultRowHeight="14.45"/>
  <cols>
    <col min="1" max="1" width="9.42578125" customWidth="1"/>
    <col min="6" max="6" width="10.140625" customWidth="1"/>
    <col min="7" max="7" width="14.5703125" style="1" customWidth="1"/>
    <col min="8" max="9" width="8.7109375" style="1"/>
    <col min="10" max="13" width="12.28515625" style="18" customWidth="1"/>
    <col min="14" max="14" width="15.28515625" style="18" customWidth="1"/>
  </cols>
  <sheetData>
    <row r="1" spans="1:14" s="6" customFormat="1" ht="29.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  <c r="H1" s="5" t="s">
        <v>26</v>
      </c>
      <c r="I1" s="5" t="s">
        <v>27</v>
      </c>
      <c r="J1" s="19" t="s">
        <v>5</v>
      </c>
      <c r="K1" s="19" t="s">
        <v>10</v>
      </c>
      <c r="L1" s="19" t="s">
        <v>13</v>
      </c>
      <c r="M1" s="19" t="s">
        <v>28</v>
      </c>
      <c r="N1" s="20" t="s">
        <v>30</v>
      </c>
    </row>
    <row r="2" spans="1:14">
      <c r="A2">
        <v>0</v>
      </c>
      <c r="B2">
        <v>80</v>
      </c>
      <c r="C2">
        <v>0</v>
      </c>
      <c r="D2">
        <v>87</v>
      </c>
      <c r="E2">
        <v>0</v>
      </c>
      <c r="F2">
        <f>D2/(D2+C2)</f>
        <v>1</v>
      </c>
      <c r="G2" s="1">
        <f>B2/(B2+E2)</f>
        <v>1</v>
      </c>
      <c r="H2" s="1">
        <f>(B2+C2)/SUM(B2:F2)</f>
        <v>0.47619047619047616</v>
      </c>
      <c r="I2" s="1">
        <f>B2/(B2+D2)</f>
        <v>0.47904191616766467</v>
      </c>
      <c r="J2" s="15">
        <f>B2*'Cost-Benefit'!D$2</f>
        <v>8000000</v>
      </c>
      <c r="K2" s="15">
        <f>C2*'Cost-Benefit'!D$3</f>
        <v>0</v>
      </c>
      <c r="L2" s="15">
        <f>D2*'Cost-Benefit'!D$4</f>
        <v>-870000</v>
      </c>
      <c r="M2" s="15">
        <f>E2*'Cost-Benefit'!D$5</f>
        <v>0</v>
      </c>
      <c r="N2" s="21">
        <f>SUM(J2:M2)</f>
        <v>7130000</v>
      </c>
    </row>
    <row r="3" spans="1:14">
      <c r="A3">
        <v>0.1</v>
      </c>
      <c r="B3">
        <v>80</v>
      </c>
      <c r="C3">
        <v>16</v>
      </c>
      <c r="D3">
        <v>71</v>
      </c>
      <c r="E3">
        <v>0</v>
      </c>
      <c r="F3">
        <f>D3/(D3+C3)</f>
        <v>0.81609195402298851</v>
      </c>
      <c r="G3" s="1">
        <f>B3/(B3+E3)</f>
        <v>1</v>
      </c>
      <c r="H3" s="1">
        <f>(B3+C3)/SUM(B3:F3)</f>
        <v>0.57205479452054797</v>
      </c>
      <c r="I3" s="1">
        <f>B3/(B3+D3)</f>
        <v>0.5298013245033113</v>
      </c>
      <c r="J3" s="15">
        <f>B3*'Cost-Benefit'!D$2</f>
        <v>8000000</v>
      </c>
      <c r="K3" s="15">
        <f>C3*'Cost-Benefit'!D$3</f>
        <v>80000</v>
      </c>
      <c r="L3" s="15">
        <f>D3*'Cost-Benefit'!D$4</f>
        <v>-710000</v>
      </c>
      <c r="M3" s="15">
        <f>E3*'Cost-Benefit'!D$5</f>
        <v>0</v>
      </c>
      <c r="N3" s="21">
        <f>SUM(J3:M3)</f>
        <v>7370000</v>
      </c>
    </row>
    <row r="4" spans="1:14">
      <c r="A4">
        <v>0.2</v>
      </c>
      <c r="B4">
        <v>78</v>
      </c>
      <c r="C4">
        <v>40</v>
      </c>
      <c r="D4">
        <v>47</v>
      </c>
      <c r="E4">
        <v>2</v>
      </c>
      <c r="F4">
        <f t="shared" ref="F4:F12" si="0">D4/(D4+C4)</f>
        <v>0.54022988505747127</v>
      </c>
      <c r="G4" s="1">
        <f t="shared" ref="G4:G12" si="1">B4/(B4+E4)</f>
        <v>0.97499999999999998</v>
      </c>
      <c r="H4" s="1">
        <f t="shared" ref="H4:H12" si="2">(B4+C4)/SUM(B4:F4)</f>
        <v>0.70430845225027439</v>
      </c>
      <c r="I4" s="1">
        <f t="shared" ref="I4:I11" si="3">B4/(B4+D4)</f>
        <v>0.624</v>
      </c>
      <c r="J4" s="15">
        <f>B4*'Cost-Benefit'!D$2</f>
        <v>7800000</v>
      </c>
      <c r="K4" s="15">
        <f>C4*'Cost-Benefit'!D$3</f>
        <v>200000</v>
      </c>
      <c r="L4" s="15">
        <f>D4*'Cost-Benefit'!D$4</f>
        <v>-470000</v>
      </c>
      <c r="M4" s="15">
        <f>E4*'Cost-Benefit'!D$5</f>
        <v>-1000000</v>
      </c>
      <c r="N4" s="21">
        <f t="shared" ref="N4:N12" si="4">SUM(J4:M4)</f>
        <v>6530000</v>
      </c>
    </row>
    <row r="5" spans="1:14">
      <c r="A5">
        <v>0.3</v>
      </c>
      <c r="B5">
        <v>73</v>
      </c>
      <c r="C5">
        <v>58</v>
      </c>
      <c r="D5">
        <v>28</v>
      </c>
      <c r="E5">
        <v>7</v>
      </c>
      <c r="F5">
        <f t="shared" si="0"/>
        <v>0.32558139534883723</v>
      </c>
      <c r="G5" s="1">
        <f t="shared" si="1"/>
        <v>0.91249999999999998</v>
      </c>
      <c r="H5" s="1">
        <f t="shared" si="2"/>
        <v>0.78761185682326618</v>
      </c>
      <c r="I5" s="1">
        <f t="shared" si="3"/>
        <v>0.72277227722772275</v>
      </c>
      <c r="J5" s="15">
        <f>B5*'Cost-Benefit'!D$2</f>
        <v>7300000</v>
      </c>
      <c r="K5" s="15">
        <f>C5*'Cost-Benefit'!D$3</f>
        <v>290000</v>
      </c>
      <c r="L5" s="15">
        <f>D5*'Cost-Benefit'!D$4</f>
        <v>-280000</v>
      </c>
      <c r="M5" s="15">
        <f>E5*'Cost-Benefit'!D$5</f>
        <v>-3500000</v>
      </c>
      <c r="N5" s="21">
        <f t="shared" si="4"/>
        <v>3810000</v>
      </c>
    </row>
    <row r="6" spans="1:14">
      <c r="A6">
        <v>0.4</v>
      </c>
      <c r="B6">
        <v>65</v>
      </c>
      <c r="C6">
        <v>67</v>
      </c>
      <c r="D6">
        <v>20</v>
      </c>
      <c r="E6">
        <v>15</v>
      </c>
      <c r="F6">
        <f t="shared" si="0"/>
        <v>0.22988505747126436</v>
      </c>
      <c r="G6" s="1">
        <f t="shared" si="1"/>
        <v>0.8125</v>
      </c>
      <c r="H6" s="1">
        <f t="shared" si="2"/>
        <v>0.78933260017870654</v>
      </c>
      <c r="I6" s="1">
        <f t="shared" si="3"/>
        <v>0.76470588235294112</v>
      </c>
      <c r="J6" s="15">
        <f>B6*'Cost-Benefit'!D$2</f>
        <v>6500000</v>
      </c>
      <c r="K6" s="15">
        <f>C6*'Cost-Benefit'!D$3</f>
        <v>335000</v>
      </c>
      <c r="L6" s="15">
        <f>D6*'Cost-Benefit'!D$4</f>
        <v>-200000</v>
      </c>
      <c r="M6" s="15">
        <f>E6*'Cost-Benefit'!D$5</f>
        <v>-7500000</v>
      </c>
      <c r="N6" s="21">
        <f t="shared" si="4"/>
        <v>-865000</v>
      </c>
    </row>
    <row r="7" spans="1:14">
      <c r="A7">
        <v>0.5</v>
      </c>
      <c r="B7">
        <v>56</v>
      </c>
      <c r="C7">
        <v>76</v>
      </c>
      <c r="D7">
        <v>11</v>
      </c>
      <c r="E7">
        <v>24</v>
      </c>
      <c r="F7">
        <f t="shared" si="0"/>
        <v>0.12643678160919541</v>
      </c>
      <c r="G7" s="1">
        <f t="shared" si="1"/>
        <v>0.7</v>
      </c>
      <c r="H7" s="1">
        <f t="shared" si="2"/>
        <v>0.78982118294360393</v>
      </c>
      <c r="I7" s="1">
        <f t="shared" si="3"/>
        <v>0.83582089552238803</v>
      </c>
      <c r="J7" s="15">
        <f>B7*'Cost-Benefit'!D$2</f>
        <v>5600000</v>
      </c>
      <c r="K7" s="15">
        <f>C7*'Cost-Benefit'!D$3</f>
        <v>380000</v>
      </c>
      <c r="L7" s="15">
        <f>D7*'Cost-Benefit'!D$4</f>
        <v>-110000</v>
      </c>
      <c r="M7" s="15">
        <f>E7*'Cost-Benefit'!D$5</f>
        <v>-12000000</v>
      </c>
      <c r="N7" s="21">
        <f t="shared" si="4"/>
        <v>-6130000</v>
      </c>
    </row>
    <row r="8" spans="1:14">
      <c r="A8">
        <v>0.6</v>
      </c>
      <c r="B8">
        <v>56</v>
      </c>
      <c r="C8">
        <v>76</v>
      </c>
      <c r="D8">
        <v>11</v>
      </c>
      <c r="E8">
        <v>24</v>
      </c>
      <c r="F8">
        <f t="shared" si="0"/>
        <v>0.12643678160919541</v>
      </c>
      <c r="G8" s="1">
        <f t="shared" si="1"/>
        <v>0.7</v>
      </c>
      <c r="H8" s="1">
        <f t="shared" si="2"/>
        <v>0.78982118294360393</v>
      </c>
      <c r="I8" s="1">
        <f t="shared" si="3"/>
        <v>0.83582089552238803</v>
      </c>
      <c r="J8" s="15">
        <f>B8*'Cost-Benefit'!D$2</f>
        <v>5600000</v>
      </c>
      <c r="K8" s="15">
        <f>C8*'Cost-Benefit'!D$3</f>
        <v>380000</v>
      </c>
      <c r="L8" s="15">
        <f>D8*'Cost-Benefit'!D$4</f>
        <v>-110000</v>
      </c>
      <c r="M8" s="15">
        <f>E8*'Cost-Benefit'!D$5</f>
        <v>-12000000</v>
      </c>
      <c r="N8" s="21">
        <f t="shared" si="4"/>
        <v>-6130000</v>
      </c>
    </row>
    <row r="9" spans="1:14">
      <c r="A9">
        <v>0.7</v>
      </c>
      <c r="B9">
        <v>47</v>
      </c>
      <c r="C9">
        <v>81</v>
      </c>
      <c r="D9">
        <v>6</v>
      </c>
      <c r="E9">
        <v>33</v>
      </c>
      <c r="F9">
        <f t="shared" si="0"/>
        <v>6.8965517241379309E-2</v>
      </c>
      <c r="G9" s="1">
        <f t="shared" si="1"/>
        <v>0.58750000000000002</v>
      </c>
      <c r="H9" s="1">
        <f t="shared" si="2"/>
        <v>0.76615067079463373</v>
      </c>
      <c r="I9" s="1">
        <f t="shared" si="3"/>
        <v>0.8867924528301887</v>
      </c>
      <c r="J9" s="15">
        <f>B9*'Cost-Benefit'!D$2</f>
        <v>4700000</v>
      </c>
      <c r="K9" s="15">
        <f>C9*'Cost-Benefit'!D$3</f>
        <v>405000</v>
      </c>
      <c r="L9" s="15">
        <f>D9*'Cost-Benefit'!D$4</f>
        <v>-60000</v>
      </c>
      <c r="M9" s="15">
        <f>E9*'Cost-Benefit'!D$5</f>
        <v>-16500000</v>
      </c>
      <c r="N9" s="21">
        <f t="shared" si="4"/>
        <v>-11455000</v>
      </c>
    </row>
    <row r="10" spans="1:14">
      <c r="A10">
        <v>0.8</v>
      </c>
      <c r="B10">
        <v>39</v>
      </c>
      <c r="C10">
        <v>84</v>
      </c>
      <c r="D10">
        <v>3</v>
      </c>
      <c r="E10">
        <v>41</v>
      </c>
      <c r="F10">
        <f t="shared" si="0"/>
        <v>3.4482758620689655E-2</v>
      </c>
      <c r="G10" s="1">
        <f t="shared" si="1"/>
        <v>0.48749999999999999</v>
      </c>
      <c r="H10" s="1">
        <f t="shared" si="2"/>
        <v>0.73637489677952106</v>
      </c>
      <c r="I10" s="1">
        <f t="shared" si="3"/>
        <v>0.9285714285714286</v>
      </c>
      <c r="J10" s="15">
        <f>B10*'Cost-Benefit'!D$2</f>
        <v>3900000</v>
      </c>
      <c r="K10" s="15">
        <f>C10*'Cost-Benefit'!D$3</f>
        <v>420000</v>
      </c>
      <c r="L10" s="15">
        <f>D10*'Cost-Benefit'!D$4</f>
        <v>-30000</v>
      </c>
      <c r="M10" s="15">
        <f>E10*'Cost-Benefit'!D$5</f>
        <v>-20500000</v>
      </c>
      <c r="N10" s="21">
        <f t="shared" si="4"/>
        <v>-16210000</v>
      </c>
    </row>
    <row r="11" spans="1:14">
      <c r="A11">
        <v>0.9</v>
      </c>
      <c r="B11">
        <v>27</v>
      </c>
      <c r="C11">
        <v>86</v>
      </c>
      <c r="D11">
        <v>1</v>
      </c>
      <c r="E11">
        <v>53</v>
      </c>
      <c r="F11">
        <f t="shared" si="0"/>
        <v>1.1494252873563218E-2</v>
      </c>
      <c r="G11" s="1">
        <f t="shared" si="1"/>
        <v>0.33750000000000002</v>
      </c>
      <c r="H11" s="1">
        <f t="shared" si="2"/>
        <v>0.67660013764624904</v>
      </c>
      <c r="I11" s="1">
        <f t="shared" si="3"/>
        <v>0.9642857142857143</v>
      </c>
      <c r="J11" s="15">
        <f>B11*'Cost-Benefit'!D$2</f>
        <v>2700000</v>
      </c>
      <c r="K11" s="15">
        <f>C11*'Cost-Benefit'!D$3</f>
        <v>430000</v>
      </c>
      <c r="L11" s="15">
        <f>D11*'Cost-Benefit'!D$4</f>
        <v>-10000</v>
      </c>
      <c r="M11" s="15">
        <f>E11*'Cost-Benefit'!D$5</f>
        <v>-26500000</v>
      </c>
      <c r="N11" s="21">
        <f t="shared" si="4"/>
        <v>-23380000</v>
      </c>
    </row>
    <row r="12" spans="1:14">
      <c r="A12">
        <v>1</v>
      </c>
      <c r="B12">
        <v>0</v>
      </c>
      <c r="C12">
        <v>87</v>
      </c>
      <c r="D12">
        <v>0</v>
      </c>
      <c r="E12">
        <v>80</v>
      </c>
      <c r="F12">
        <f t="shared" si="0"/>
        <v>0</v>
      </c>
      <c r="G12" s="1">
        <f t="shared" si="1"/>
        <v>0</v>
      </c>
      <c r="H12" s="1">
        <f t="shared" si="2"/>
        <v>0.52095808383233533</v>
      </c>
      <c r="I12" s="1" t="e">
        <f>B12/(B12+D12)</f>
        <v>#DIV/0!</v>
      </c>
      <c r="J12" s="15">
        <f>B12*'Cost-Benefit'!D$2</f>
        <v>0</v>
      </c>
      <c r="K12" s="15">
        <f>C12*'Cost-Benefit'!D$3</f>
        <v>435000</v>
      </c>
      <c r="L12" s="15">
        <f>D12*'Cost-Benefit'!D$4</f>
        <v>0</v>
      </c>
      <c r="M12" s="15">
        <f>E12*'Cost-Benefit'!D$5</f>
        <v>-40000000</v>
      </c>
      <c r="N12" s="21">
        <f t="shared" si="4"/>
        <v>-39565000</v>
      </c>
    </row>
    <row r="13" spans="1:14">
      <c r="J13" s="15"/>
      <c r="K13" s="15"/>
      <c r="L13" s="15"/>
      <c r="M13" s="15"/>
    </row>
    <row r="14" spans="1:14">
      <c r="J14" s="15"/>
      <c r="K14" s="15"/>
      <c r="L14" s="15"/>
      <c r="M1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99AD-BAC4-4206-8054-D4173AF3F7BA}">
  <dimension ref="A1"/>
  <sheetViews>
    <sheetView topLeftCell="A13" workbookViewId="0">
      <selection activeCell="H25" sqref="H25"/>
    </sheetView>
  </sheetViews>
  <sheetFormatPr defaultRowHeight="14.45"/>
  <cols>
    <col min="1" max="1" width="3.5703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3F9D-3FA6-497B-9C27-2E6A6E4D3A80}">
  <dimension ref="A1:C16"/>
  <sheetViews>
    <sheetView tabSelected="1" zoomScale="66" zoomScaleNormal="66" workbookViewId="0">
      <selection activeCell="K24" sqref="K24"/>
    </sheetView>
  </sheetViews>
  <sheetFormatPr defaultRowHeight="14.45"/>
  <cols>
    <col min="1" max="1" width="15.42578125" customWidth="1"/>
    <col min="2" max="2" width="13.140625" style="15" customWidth="1"/>
    <col min="3" max="3" width="15.85546875" style="15" customWidth="1"/>
  </cols>
  <sheetData>
    <row r="1" spans="1:3">
      <c r="A1" s="3" t="s">
        <v>19</v>
      </c>
      <c r="B1" s="12" t="str">
        <f>'Boosted Decision Tree'!N1</f>
        <v>BDT Net</v>
      </c>
      <c r="C1" s="22" t="str">
        <f>'Decision Forest'!N1</f>
        <v>DF Net</v>
      </c>
    </row>
    <row r="2" spans="1:3">
      <c r="A2">
        <v>0</v>
      </c>
      <c r="B2" s="13">
        <f>'Boosted Decision Tree'!N2</f>
        <v>7130000</v>
      </c>
      <c r="C2" s="23">
        <f>'Decision Forest'!N2</f>
        <v>7130000</v>
      </c>
    </row>
    <row r="3" spans="1:3">
      <c r="A3">
        <v>0.1</v>
      </c>
      <c r="B3" s="13">
        <f>'Boosted Decision Tree'!N3</f>
        <v>3370000</v>
      </c>
      <c r="C3" s="23">
        <f>'Decision Forest'!N3</f>
        <v>7370000</v>
      </c>
    </row>
    <row r="4" spans="1:3">
      <c r="A4">
        <v>0.2</v>
      </c>
      <c r="B4" s="13">
        <f>'Boosted Decision Tree'!N4</f>
        <v>3290000</v>
      </c>
      <c r="C4" s="23">
        <f>'Decision Forest'!N4</f>
        <v>6530000</v>
      </c>
    </row>
    <row r="5" spans="1:3">
      <c r="A5">
        <v>0.3</v>
      </c>
      <c r="B5" s="13">
        <f>'Boosted Decision Tree'!N5</f>
        <v>2720000</v>
      </c>
      <c r="C5" s="24">
        <f>'Decision Forest'!N5</f>
        <v>3810000</v>
      </c>
    </row>
    <row r="6" spans="1:3">
      <c r="A6">
        <v>0.4</v>
      </c>
      <c r="B6" s="14">
        <f>'Boosted Decision Tree'!N6</f>
        <v>2750000</v>
      </c>
      <c r="C6" s="23">
        <f>'Decision Forest'!N6</f>
        <v>-865000</v>
      </c>
    </row>
    <row r="7" spans="1:3">
      <c r="A7">
        <v>0.5</v>
      </c>
      <c r="B7" s="13">
        <f>'Boosted Decision Tree'!N7</f>
        <v>1595000</v>
      </c>
      <c r="C7" s="23">
        <f>'Decision Forest'!N7</f>
        <v>-6130000</v>
      </c>
    </row>
    <row r="8" spans="1:3">
      <c r="A8">
        <v>0.6</v>
      </c>
      <c r="B8" s="13">
        <f>'Boosted Decision Tree'!N8</f>
        <v>395000</v>
      </c>
      <c r="C8" s="23">
        <f>'Decision Forest'!N8</f>
        <v>-6130000</v>
      </c>
    </row>
    <row r="9" spans="1:3">
      <c r="A9">
        <v>0.7</v>
      </c>
      <c r="B9" s="13">
        <f>'Boosted Decision Tree'!N9</f>
        <v>-760000</v>
      </c>
      <c r="C9" s="23">
        <f>'Decision Forest'!N9</f>
        <v>-11455000</v>
      </c>
    </row>
    <row r="10" spans="1:3">
      <c r="A10">
        <v>0.8</v>
      </c>
      <c r="B10" s="13">
        <f>'Boosted Decision Tree'!N10</f>
        <v>-2560000</v>
      </c>
      <c r="C10" s="23">
        <f>'Decision Forest'!N10</f>
        <v>-16210000</v>
      </c>
    </row>
    <row r="11" spans="1:3">
      <c r="A11">
        <v>0.9</v>
      </c>
      <c r="B11" s="13">
        <f>'Boosted Decision Tree'!N11</f>
        <v>-4315000</v>
      </c>
      <c r="C11" s="23">
        <f>'Decision Forest'!N11</f>
        <v>-23380000</v>
      </c>
    </row>
    <row r="12" spans="1:3">
      <c r="A12">
        <v>1</v>
      </c>
      <c r="B12" s="13">
        <f>'Boosted Decision Tree'!N12</f>
        <v>-39565000</v>
      </c>
      <c r="C12" s="23">
        <f>'Decision Forest'!N12</f>
        <v>-39565000</v>
      </c>
    </row>
    <row r="13" spans="1:3">
      <c r="B13" s="13"/>
      <c r="C13" s="23"/>
    </row>
    <row r="14" spans="1:3">
      <c r="B14" s="13"/>
      <c r="C14" s="23"/>
    </row>
    <row r="15" spans="1:3">
      <c r="A15" s="2" t="s">
        <v>31</v>
      </c>
      <c r="B15" s="12" t="s">
        <v>32</v>
      </c>
      <c r="C15" s="22" t="s">
        <v>33</v>
      </c>
    </row>
    <row r="16" spans="1:3">
      <c r="A16" t="s">
        <v>26</v>
      </c>
      <c r="B16" s="25">
        <f>'Boosted Decision Tree'!H6</f>
        <v>0.83124828155072861</v>
      </c>
      <c r="C16" s="26">
        <f>'Decision Forest'!H5</f>
        <v>0.78761185682326618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 Garimella</dc:creator>
  <cp:keywords/>
  <dc:description/>
  <cp:lastModifiedBy>Venkata Satya Sai Lakshmi Lavanya Rekkala</cp:lastModifiedBy>
  <cp:revision/>
  <dcterms:created xsi:type="dcterms:W3CDTF">2021-09-15T23:02:43Z</dcterms:created>
  <dcterms:modified xsi:type="dcterms:W3CDTF">2022-10-04T14:47:57Z</dcterms:modified>
  <cp:category/>
  <cp:contentStatus/>
</cp:coreProperties>
</file>