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5" windowWidth="13680" windowHeight="11430"/>
  </bookViews>
  <sheets>
    <sheet name="CAPEX" sheetId="1" r:id="rId1"/>
    <sheet name="OPEX" sheetId="2" r:id="rId2"/>
    <sheet name="Revenue" sheetId="3" r:id="rId3"/>
    <sheet name="ADSL" sheetId="5" r:id="rId4"/>
    <sheet name="FTTC_2_STAGE_GPON" sheetId="6" r:id="rId5"/>
    <sheet name="FTTB_2_STAGE_XGPON" sheetId="7" r:id="rId6"/>
    <sheet name="FTTB_1_STAGE_UDWDM_GF" sheetId="8" r:id="rId7"/>
    <sheet name="FTTH_2_STAGE_UDWDM" sheetId="9" r:id="rId8"/>
    <sheet name="FTTH_2_STAGE_XGPON" sheetId="10" r:id="rId9"/>
    <sheet name="FTTC_2_STAGE_GPON_FORCE" sheetId="12" r:id="rId10"/>
    <sheet name="FTTB_2_STAGE_XGPON_FORCE" sheetId="13" r:id="rId11"/>
    <sheet name="FTTB_1_STAGE_UDWDM_FORCE" sheetId="14" r:id="rId12"/>
    <sheet name="FTTC_Hybridpon" sheetId="15" r:id="rId13"/>
    <sheet name="FTTB_Hybridpon" sheetId="16" r:id="rId14"/>
    <sheet name="FTTH_Hybridpon" sheetId="17" r:id="rId15"/>
    <sheet name="FTTC_Hybridpon_FORCE" sheetId="18" r:id="rId16"/>
    <sheet name="FTTB_Hybridpon_FORCE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I8" i="11" l="1"/>
  <c r="G8" i="11"/>
  <c r="G9" i="11"/>
  <c r="M15" i="11"/>
  <c r="O14" i="11"/>
  <c r="M14" i="11"/>
  <c r="O12" i="11"/>
  <c r="M12" i="11"/>
  <c r="O11" i="11"/>
  <c r="N11" i="11"/>
  <c r="M11" i="11"/>
  <c r="L11" i="11"/>
  <c r="T12" i="1"/>
  <c r="T11" i="1"/>
  <c r="S10" i="1"/>
  <c r="I4" i="11"/>
  <c r="G4" i="11"/>
  <c r="I3" i="11"/>
  <c r="H3" i="11"/>
  <c r="D3" i="11"/>
  <c r="O2" i="11"/>
  <c r="N2" i="11"/>
  <c r="M2" i="11"/>
  <c r="K2" i="11"/>
  <c r="I2" i="11"/>
  <c r="H2" i="11"/>
  <c r="G2" i="11"/>
  <c r="F2" i="11"/>
  <c r="E2" i="11"/>
  <c r="D2" i="11"/>
  <c r="C2" i="11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V2" i="3" s="1"/>
  <c r="S13" i="1"/>
  <c r="B13" i="2" s="1"/>
  <c r="S6" i="1"/>
  <c r="B6" i="2" s="1"/>
  <c r="S7" i="1"/>
  <c r="H7" i="1"/>
  <c r="G7" i="1"/>
  <c r="T13" i="1"/>
  <c r="T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4" i="2"/>
  <c r="B5" i="2"/>
  <c r="B8" i="2"/>
  <c r="B9" i="2"/>
  <c r="B10" i="2"/>
  <c r="B11" i="2"/>
  <c r="B12" i="2"/>
  <c r="B14" i="2"/>
  <c r="B15" i="2"/>
  <c r="B3" i="2"/>
  <c r="S8" i="1"/>
  <c r="P15" i="1"/>
  <c r="R15" i="1" s="1"/>
  <c r="V15" i="1" s="1"/>
  <c r="U15" i="1"/>
  <c r="T15" i="1"/>
  <c r="S15" i="1"/>
  <c r="Q15" i="1"/>
  <c r="V14" i="1"/>
  <c r="U14" i="1"/>
  <c r="T14" i="1"/>
  <c r="S14" i="1"/>
  <c r="R14" i="1"/>
  <c r="Q14" i="1"/>
  <c r="V13" i="1"/>
  <c r="R13" i="1"/>
  <c r="Q13" i="1"/>
  <c r="P13" i="1"/>
  <c r="U13" i="1" l="1"/>
  <c r="V12" i="1" l="1"/>
  <c r="L2" i="11" s="1"/>
  <c r="S12" i="1"/>
  <c r="R12" i="1"/>
  <c r="Q12" i="1"/>
  <c r="S11" i="1"/>
  <c r="Q11" i="1"/>
  <c r="U12" i="1" l="1"/>
  <c r="R11" i="1"/>
  <c r="V11" i="1"/>
  <c r="U11" i="1"/>
  <c r="U44" i="1"/>
  <c r="R44" i="1"/>
  <c r="Q44" i="1"/>
  <c r="Y2" i="3" l="1"/>
  <c r="AF2" i="3" s="1"/>
  <c r="AA5" i="3"/>
  <c r="AH5" i="3" s="1"/>
  <c r="AA7" i="3"/>
  <c r="AH7" i="3" s="1"/>
  <c r="AA10" i="3"/>
  <c r="AH10" i="3" s="1"/>
  <c r="AA14" i="3"/>
  <c r="AH14" i="3" s="1"/>
  <c r="AA16" i="3"/>
  <c r="AH16" i="3" s="1"/>
  <c r="AA18" i="3"/>
  <c r="AH18" i="3" s="1"/>
  <c r="AA20" i="3"/>
  <c r="AH20" i="3" s="1"/>
  <c r="AA22" i="3"/>
  <c r="AH22" i="3" s="1"/>
  <c r="Z6" i="3"/>
  <c r="AG6" i="3" s="1"/>
  <c r="Z8" i="3"/>
  <c r="AG8" i="3" s="1"/>
  <c r="Z15" i="3"/>
  <c r="AG15" i="3" s="1"/>
  <c r="Z16" i="3"/>
  <c r="AG16" i="3" s="1"/>
  <c r="Y9" i="3"/>
  <c r="AF9" i="3" s="1"/>
  <c r="Y10" i="3"/>
  <c r="AF10" i="3" s="1"/>
  <c r="Y12" i="3"/>
  <c r="AF12" i="3" s="1"/>
  <c r="Y15" i="3"/>
  <c r="AF15" i="3" s="1"/>
  <c r="Y16" i="3"/>
  <c r="AF16" i="3" s="1"/>
  <c r="Y17" i="3"/>
  <c r="AF17" i="3" s="1"/>
  <c r="Y18" i="3"/>
  <c r="AF18" i="3" s="1"/>
  <c r="AA9" i="3"/>
  <c r="AH9" i="3" s="1"/>
  <c r="AA17" i="3"/>
  <c r="AH17" i="3" s="1"/>
  <c r="AA21" i="3"/>
  <c r="AH21" i="3" s="1"/>
  <c r="Z9" i="3"/>
  <c r="AG9" i="3" s="1"/>
  <c r="Z10" i="3"/>
  <c r="AG10" i="3" s="1"/>
  <c r="Z12" i="3"/>
  <c r="AG12" i="3" s="1"/>
  <c r="Z17" i="3"/>
  <c r="AG17" i="3" s="1"/>
  <c r="Z18" i="3"/>
  <c r="AG18" i="3" s="1"/>
  <c r="Y5" i="3"/>
  <c r="AF5" i="3" s="1"/>
  <c r="Y8" i="3"/>
  <c r="AF8" i="3" s="1"/>
  <c r="Y21" i="3"/>
  <c r="AF21" i="3" s="1"/>
  <c r="AA6" i="3"/>
  <c r="AH6" i="3" s="1"/>
  <c r="AA8" i="3"/>
  <c r="AH8" i="3" s="1"/>
  <c r="Z7" i="3"/>
  <c r="AG7" i="3" s="1"/>
  <c r="Y6" i="3"/>
  <c r="AF6" i="3" s="1"/>
  <c r="Y7" i="3"/>
  <c r="AF7" i="3" s="1"/>
  <c r="Y14" i="3"/>
  <c r="AF14" i="3" s="1"/>
  <c r="Y22" i="3"/>
  <c r="AF22" i="3" s="1"/>
  <c r="AA3" i="3"/>
  <c r="AH3" i="3" s="1"/>
  <c r="AA4" i="3"/>
  <c r="AH4" i="3" s="1"/>
  <c r="AA11" i="3"/>
  <c r="AH11" i="3" s="1"/>
  <c r="AA12" i="3"/>
  <c r="AH12" i="3" s="1"/>
  <c r="AA13" i="3"/>
  <c r="AH13" i="3" s="1"/>
  <c r="AA15" i="3"/>
  <c r="AH15" i="3" s="1"/>
  <c r="AA19" i="3"/>
  <c r="AH19" i="3" s="1"/>
  <c r="Z3" i="3"/>
  <c r="AG3" i="3" s="1"/>
  <c r="Z4" i="3"/>
  <c r="AG4" i="3" s="1"/>
  <c r="Z5" i="3"/>
  <c r="AG5" i="3" s="1"/>
  <c r="Z11" i="3"/>
  <c r="AG11" i="3" s="1"/>
  <c r="Z13" i="3"/>
  <c r="AG13" i="3" s="1"/>
  <c r="Z14" i="3"/>
  <c r="AG14" i="3" s="1"/>
  <c r="Z19" i="3"/>
  <c r="AG19" i="3" s="1"/>
  <c r="Z20" i="3"/>
  <c r="AG20" i="3" s="1"/>
  <c r="Z21" i="3"/>
  <c r="AG21" i="3" s="1"/>
  <c r="Z22" i="3"/>
  <c r="AG22" i="3" s="1"/>
  <c r="Y3" i="3"/>
  <c r="AF3" i="3" s="1"/>
  <c r="Y4" i="3"/>
  <c r="AF4" i="3" s="1"/>
  <c r="Y11" i="3"/>
  <c r="AF11" i="3" s="1"/>
  <c r="Y13" i="3"/>
  <c r="AF13" i="3" s="1"/>
  <c r="Y19" i="3"/>
  <c r="AF19" i="3" s="1"/>
  <c r="Y20" i="3"/>
  <c r="AF20" i="3" s="1"/>
  <c r="I5" i="3"/>
  <c r="G31" i="3"/>
  <c r="G33" i="3"/>
  <c r="G34" i="3"/>
  <c r="G35" i="3"/>
  <c r="G36" i="3"/>
  <c r="G39" i="3"/>
  <c r="G41" i="3"/>
  <c r="G42" i="3"/>
  <c r="G43" i="3"/>
  <c r="G44" i="3"/>
  <c r="G45" i="3"/>
  <c r="G47" i="3"/>
  <c r="G49" i="3"/>
  <c r="F30" i="3"/>
  <c r="F31" i="3"/>
  <c r="F32" i="3"/>
  <c r="F33" i="3"/>
  <c r="F35" i="3"/>
  <c r="F37" i="3"/>
  <c r="F38" i="3"/>
  <c r="F39" i="3"/>
  <c r="F40" i="3"/>
  <c r="F41" i="3"/>
  <c r="F43" i="3"/>
  <c r="F45" i="3"/>
  <c r="F46" i="3"/>
  <c r="F47" i="3"/>
  <c r="F48" i="3"/>
  <c r="F49" i="3"/>
  <c r="E31" i="3"/>
  <c r="E32" i="3"/>
  <c r="E33" i="3"/>
  <c r="E34" i="3"/>
  <c r="E35" i="3"/>
  <c r="E39" i="3"/>
  <c r="E40" i="3"/>
  <c r="E41" i="3"/>
  <c r="E42" i="3"/>
  <c r="E43" i="3"/>
  <c r="E47" i="3"/>
  <c r="E48" i="3"/>
  <c r="E49" i="3"/>
  <c r="E29" i="3"/>
  <c r="D30" i="3"/>
  <c r="G30" i="3" s="1"/>
  <c r="D31" i="3"/>
  <c r="D32" i="3"/>
  <c r="G32" i="3" s="1"/>
  <c r="D33" i="3"/>
  <c r="D34" i="3"/>
  <c r="D35" i="3"/>
  <c r="D36" i="3"/>
  <c r="D37" i="3"/>
  <c r="G37" i="3" s="1"/>
  <c r="D38" i="3"/>
  <c r="G38" i="3" s="1"/>
  <c r="D39" i="3"/>
  <c r="D40" i="3"/>
  <c r="G40" i="3" s="1"/>
  <c r="D41" i="3"/>
  <c r="D42" i="3"/>
  <c r="D43" i="3"/>
  <c r="D44" i="3"/>
  <c r="D45" i="3"/>
  <c r="D46" i="3"/>
  <c r="G46" i="3" s="1"/>
  <c r="D47" i="3"/>
  <c r="D48" i="3"/>
  <c r="G48" i="3" s="1"/>
  <c r="D49" i="3"/>
  <c r="C30" i="3"/>
  <c r="C31" i="3"/>
  <c r="C32" i="3"/>
  <c r="C33" i="3"/>
  <c r="C34" i="3"/>
  <c r="F34" i="3" s="1"/>
  <c r="C35" i="3"/>
  <c r="C36" i="3"/>
  <c r="F36" i="3" s="1"/>
  <c r="C37" i="3"/>
  <c r="C38" i="3"/>
  <c r="C39" i="3"/>
  <c r="C40" i="3"/>
  <c r="C41" i="3"/>
  <c r="C42" i="3"/>
  <c r="F42" i="3" s="1"/>
  <c r="C43" i="3"/>
  <c r="C44" i="3"/>
  <c r="F44" i="3" s="1"/>
  <c r="C45" i="3"/>
  <c r="C46" i="3"/>
  <c r="C47" i="3"/>
  <c r="C48" i="3"/>
  <c r="C49" i="3"/>
  <c r="B30" i="3"/>
  <c r="E30" i="3" s="1"/>
  <c r="B31" i="3"/>
  <c r="B32" i="3"/>
  <c r="B33" i="3"/>
  <c r="B34" i="3"/>
  <c r="B35" i="3"/>
  <c r="B36" i="3"/>
  <c r="E36" i="3" s="1"/>
  <c r="B37" i="3"/>
  <c r="E37" i="3" s="1"/>
  <c r="B38" i="3"/>
  <c r="E38" i="3" s="1"/>
  <c r="B39" i="3"/>
  <c r="B40" i="3"/>
  <c r="B41" i="3"/>
  <c r="B42" i="3"/>
  <c r="B43" i="3"/>
  <c r="B44" i="3"/>
  <c r="E44" i="3" s="1"/>
  <c r="B45" i="3"/>
  <c r="E45" i="3" s="1"/>
  <c r="B46" i="3"/>
  <c r="E46" i="3" s="1"/>
  <c r="B47" i="3"/>
  <c r="B48" i="3"/>
  <c r="B49" i="3"/>
  <c r="D29" i="3"/>
  <c r="G29" i="3" s="1"/>
  <c r="C29" i="3"/>
  <c r="F29" i="3" s="1"/>
  <c r="B29" i="3"/>
  <c r="AA2" i="3" l="1"/>
  <c r="AH2" i="3" s="1"/>
  <c r="Z2" i="3"/>
  <c r="AG2" i="3" s="1"/>
  <c r="U4" i="1"/>
  <c r="U5" i="1"/>
  <c r="U6" i="1"/>
  <c r="U8" i="1"/>
  <c r="U9" i="1"/>
  <c r="U10" i="1"/>
  <c r="U3" i="1"/>
  <c r="I12" i="3" l="1"/>
  <c r="V10" i="1"/>
  <c r="J2" i="11" s="1"/>
  <c r="J5" i="11" s="1"/>
  <c r="T10" i="1"/>
  <c r="G8" i="1"/>
  <c r="V9" i="1"/>
  <c r="T9" i="1"/>
  <c r="S9" i="1"/>
  <c r="H9" i="1"/>
  <c r="T8" i="1"/>
  <c r="V8" i="1"/>
  <c r="T7" i="1" l="1"/>
  <c r="B7" i="2" l="1"/>
  <c r="U7" i="1"/>
  <c r="T5" i="1"/>
  <c r="T4" i="1"/>
  <c r="I7" i="3" l="1"/>
  <c r="G3" i="11"/>
  <c r="G4" i="1"/>
  <c r="G3" i="1"/>
  <c r="V5" i="1"/>
  <c r="F5" i="11"/>
  <c r="I8" i="3"/>
  <c r="I6" i="3"/>
  <c r="P7" i="1"/>
  <c r="R7" i="1" s="1"/>
  <c r="H4" i="1"/>
  <c r="R6" i="1"/>
  <c r="V6" i="1" s="1"/>
  <c r="O27" i="1"/>
  <c r="P6" i="1"/>
  <c r="H3" i="1"/>
  <c r="V7" i="1" l="1"/>
  <c r="X21" i="3"/>
  <c r="AE21" i="3" s="1"/>
  <c r="V16" i="3"/>
  <c r="AC16" i="3" s="1"/>
  <c r="X8" i="3"/>
  <c r="AE8" i="3" s="1"/>
  <c r="W9" i="3"/>
  <c r="AD9" i="3" s="1"/>
  <c r="X20" i="3"/>
  <c r="AE20" i="3" s="1"/>
  <c r="X11" i="3"/>
  <c r="AE11" i="3" s="1"/>
  <c r="W11" i="3"/>
  <c r="AD11" i="3" s="1"/>
  <c r="V3" i="1"/>
  <c r="V4" i="1"/>
  <c r="W3" i="3"/>
  <c r="AD3" i="3" s="1"/>
  <c r="X13" i="3"/>
  <c r="AE13" i="3" s="1"/>
  <c r="W12" i="3"/>
  <c r="AD12" i="3" s="1"/>
  <c r="V19" i="3"/>
  <c r="AC19" i="3" s="1"/>
  <c r="W8" i="3"/>
  <c r="AD8" i="3" s="1"/>
  <c r="W2" i="3"/>
  <c r="AD2" i="3" s="1"/>
  <c r="W15" i="3"/>
  <c r="AD15" i="3" s="1"/>
  <c r="W7" i="3"/>
  <c r="AD7" i="3" s="1"/>
  <c r="V22" i="3"/>
  <c r="AC22" i="3" s="1"/>
  <c r="X14" i="3"/>
  <c r="AE14" i="3" s="1"/>
  <c r="V4" i="3"/>
  <c r="AC4" i="3" s="1"/>
  <c r="V11" i="3"/>
  <c r="AC11" i="3" s="1"/>
  <c r="V17" i="3"/>
  <c r="AC17" i="3" s="1"/>
  <c r="V9" i="3"/>
  <c r="AC9" i="3" s="1"/>
  <c r="W21" i="3"/>
  <c r="AD21" i="3" s="1"/>
  <c r="W5" i="3"/>
  <c r="AD5" i="3" s="1"/>
  <c r="X17" i="3"/>
  <c r="AE17" i="3" s="1"/>
  <c r="W4" i="3"/>
  <c r="AD4" i="3" s="1"/>
  <c r="X9" i="3"/>
  <c r="AE9" i="3" s="1"/>
  <c r="V21" i="3"/>
  <c r="AC21" i="3" s="1"/>
  <c r="X19" i="3"/>
  <c r="AE19" i="3" s="1"/>
  <c r="W18" i="3"/>
  <c r="AD18" i="3" s="1"/>
  <c r="W20" i="3"/>
  <c r="AD20" i="3" s="1"/>
  <c r="V20" i="3"/>
  <c r="AC20" i="3" s="1"/>
  <c r="X4" i="3"/>
  <c r="AE4" i="3" s="1"/>
  <c r="W19" i="3"/>
  <c r="AD19" i="3" s="1"/>
  <c r="X5" i="3"/>
  <c r="AE5" i="3" s="1"/>
  <c r="V5" i="3"/>
  <c r="AC5" i="3" s="1"/>
  <c r="W17" i="3"/>
  <c r="AD17" i="3" s="1"/>
  <c r="V15" i="3"/>
  <c r="AC15" i="3" s="1"/>
  <c r="W10" i="3"/>
  <c r="AD10" i="3" s="1"/>
  <c r="X6" i="3"/>
  <c r="AE6" i="3" s="1"/>
  <c r="V18" i="3"/>
  <c r="AC18" i="3" s="1"/>
  <c r="V10" i="3"/>
  <c r="AC10" i="3" s="1"/>
  <c r="W6" i="3"/>
  <c r="AD6" i="3" s="1"/>
  <c r="X18" i="3"/>
  <c r="AE18" i="3" s="1"/>
  <c r="X10" i="3"/>
  <c r="AE10" i="3" s="1"/>
  <c r="V6" i="3"/>
  <c r="AC6" i="3" s="1"/>
  <c r="X16" i="3" l="1"/>
  <c r="AE16" i="3" s="1"/>
  <c r="W16" i="3"/>
  <c r="AD16" i="3" s="1"/>
  <c r="X3" i="3"/>
  <c r="AE3" i="3" s="1"/>
  <c r="W13" i="3"/>
  <c r="AD13" i="3" s="1"/>
  <c r="V3" i="3"/>
  <c r="AC3" i="3" s="1"/>
  <c r="V8" i="3"/>
  <c r="AC8" i="3" s="1"/>
  <c r="X7" i="3"/>
  <c r="AE7" i="3" s="1"/>
  <c r="V13" i="3"/>
  <c r="AC13" i="3" s="1"/>
  <c r="W14" i="3"/>
  <c r="AD14" i="3" s="1"/>
  <c r="W22" i="3"/>
  <c r="AD22" i="3" s="1"/>
  <c r="X12" i="3"/>
  <c r="AE12" i="3" s="1"/>
  <c r="X2" i="3"/>
  <c r="AE2" i="3" s="1"/>
  <c r="V12" i="3"/>
  <c r="AC12" i="3" s="1"/>
  <c r="X22" i="3"/>
  <c r="AE22" i="3" s="1"/>
  <c r="V14" i="3"/>
  <c r="AC14" i="3" s="1"/>
  <c r="AC2" i="3"/>
  <c r="V7" i="3"/>
  <c r="AC7" i="3" s="1"/>
  <c r="X15" i="3"/>
  <c r="AE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5-2
olt cost per client is 0.64 for 312 mbps @RN2, but we need 3 times that. So number of clients will be number of RN2s and cost per client needs to be multiplied by 3.. Ie.e 0.64*3
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Need double the racks of Technology 3 to realise a GPON FTTH
</t>
        </r>
      </text>
    </comment>
    <comment ref="P7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The fiber length increases
</t>
        </r>
      </text>
    </comment>
  </commentList>
</comments>
</file>

<file path=xl/sharedStrings.xml><?xml version="1.0" encoding="utf-8"?>
<sst xmlns="http://schemas.openxmlformats.org/spreadsheetml/2006/main" count="445" uniqueCount="78">
  <si>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</si>
  <si>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</si>
  <si>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</si>
  <si>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</si>
  <si>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</si>
  <si>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</si>
  <si>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</si>
  <si>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</si>
  <si>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FTTC_2_STAGE_GPON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</si>
  <si>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</si>
  <si>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</si>
  <si>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</si>
  <si>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</si>
  <si>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</si>
  <si>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</si>
  <si>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</si>
  <si>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</si>
  <si>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</si>
  <si>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</si>
  <si>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</si>
  <si>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</si>
  <si>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</si>
  <si>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</si>
  <si>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FTTB_2_STAGE_XGPON</t>
  </si>
  <si>
    <t>FTTB_1_STAGE_UDWDM_GF</t>
  </si>
  <si>
    <t>No. Of HH</t>
  </si>
  <si>
    <t>AWG</t>
  </si>
  <si>
    <t>FTTH_2_STAGE_UDWDM</t>
  </si>
  <si>
    <t>FTTH_2_STAGE_XGPON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</si>
  <si>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</si>
  <si>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</si>
  <si>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</si>
  <si>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</si>
  <si>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</si>
  <si>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</si>
  <si>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</si>
  <si>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</si>
  <si>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</si>
  <si>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</si>
  <si>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</si>
  <si>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</si>
  <si>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</si>
  <si>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</si>
  <si>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</si>
  <si>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</si>
  <si>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</si>
  <si>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</si>
  <si>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Approx OPEX per year per subscriber</t>
  </si>
  <si>
    <t>FTTC_2_STAGE_GPON_FORCE</t>
  </si>
  <si>
    <t>FTTB_2_STAGE_XGPON_FORCE</t>
  </si>
  <si>
    <t>FTTB_1_STAGE_UDWDM_FORCE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</si>
  <si>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</si>
  <si>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</si>
  <si>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</si>
  <si>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</si>
  <si>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</si>
  <si>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</si>
  <si>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</si>
  <si>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</si>
  <si>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</si>
  <si>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</si>
  <si>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</si>
  <si>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</si>
  <si>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</si>
  <si>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FTTC_Hybridpon</t>
  </si>
  <si>
    <t>FTTB_Hybridpon</t>
  </si>
  <si>
    <t>FTTH_Hybridpon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</si>
  <si>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</si>
  <si>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</si>
  <si>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</si>
  <si>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</si>
  <si>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</si>
  <si>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</si>
  <si>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</si>
  <si>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</si>
  <si>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</si>
  <si>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FTTC_Hybridpon_FORCE</t>
  </si>
  <si>
    <t>FTTB_Hybridpon_FORCE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</si>
</sst>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CAPEX!$Q$1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FTTC_2_STAGE_GPON</c:v>
                </c:pt>
                <c:pt idx="1">
                  <c:v>FTTB_2_STAGE_XGPON</c:v>
                </c:pt>
                <c:pt idx="2">
                  <c:v>FTTB_1_STAGE_UDWDM_GF</c:v>
                </c:pt>
                <c:pt idx="3">
                  <c:v>FTTH_2_STAGE_UDWDM</c:v>
                </c:pt>
                <c:pt idx="4">
                  <c:v>FTTH_2_STAGE_XGPON</c:v>
                </c:pt>
                <c:pt idx="5">
                  <c:v>FTTC_2_STAGE_GPON_FORCE</c:v>
                </c:pt>
                <c:pt idx="6">
                  <c:v>FTTB_2_STAGE_XGPON_FORCE</c:v>
                </c:pt>
                <c:pt idx="7">
                  <c:v>FTTB_1_STAGE_UDWDM_FORCE</c:v>
                </c:pt>
                <c:pt idx="8">
                  <c:v>FTTC_Hybridpon</c:v>
                </c:pt>
                <c:pt idx="9">
                  <c:v>FTTB_Hybridpon</c:v>
                </c:pt>
                <c:pt idx="10">
                  <c:v>FTTH_Hybridpon</c:v>
                </c:pt>
                <c:pt idx="11">
                  <c:v>FTTC_Hybridpon_FORCE</c:v>
                </c:pt>
                <c:pt idx="12">
                  <c:v>FTTB_Hybridpon_FORCE</c:v>
                </c:pt>
              </c:strCache>
            </c:strRef>
          </c:cat>
          <c:val>
            <c:numRef>
              <c:f>CAPEX!$Q$3:$Q$15</c:f>
              <c:numCache>
                <c:formatCode>General</c:formatCode>
                <c:ptCount val="13"/>
                <c:pt idx="0">
                  <c:v>41224.517112791043</c:v>
                </c:pt>
                <c:pt idx="1">
                  <c:v>69006.714747374324</c:v>
                </c:pt>
                <c:pt idx="2">
                  <c:v>41173.810327990701</c:v>
                </c:pt>
                <c:pt idx="3">
                  <c:v>41173.810327990701</c:v>
                </c:pt>
                <c:pt idx="4">
                  <c:v>69006.714747374324</c:v>
                </c:pt>
                <c:pt idx="5">
                  <c:v>41224.517112791043</c:v>
                </c:pt>
                <c:pt idx="6">
                  <c:v>69006.714747374324</c:v>
                </c:pt>
                <c:pt idx="7">
                  <c:v>41173.810327990701</c:v>
                </c:pt>
                <c:pt idx="8">
                  <c:v>64408.199866926057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64408.199866926057</c:v>
                </c:pt>
                <c:pt idx="12">
                  <c:v>115530.46906962365</c:v>
                </c:pt>
              </c:numCache>
            </c:numRef>
          </c:val>
        </c:ser>
        <c:ser>
          <c:idx val="1"/>
          <c:order val="1"/>
          <c:tx>
            <c:strRef>
              <c:f>CAPEX!$R$1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FTTC_2_STAGE_GPON</c:v>
                </c:pt>
                <c:pt idx="1">
                  <c:v>FTTB_2_STAGE_XGPON</c:v>
                </c:pt>
                <c:pt idx="2">
                  <c:v>FTTB_1_STAGE_UDWDM_GF</c:v>
                </c:pt>
                <c:pt idx="3">
                  <c:v>FTTH_2_STAGE_UDWDM</c:v>
                </c:pt>
                <c:pt idx="4">
                  <c:v>FTTH_2_STAGE_XGPON</c:v>
                </c:pt>
                <c:pt idx="5">
                  <c:v>FTTC_2_STAGE_GPON_FORCE</c:v>
                </c:pt>
                <c:pt idx="6">
                  <c:v>FTTB_2_STAGE_XGPON_FORCE</c:v>
                </c:pt>
                <c:pt idx="7">
                  <c:v>FTTB_1_STAGE_UDWDM_FORCE</c:v>
                </c:pt>
                <c:pt idx="8">
                  <c:v>FTTC_Hybridpon</c:v>
                </c:pt>
                <c:pt idx="9">
                  <c:v>FTTB_Hybridpon</c:v>
                </c:pt>
                <c:pt idx="10">
                  <c:v>FTTH_Hybridpon</c:v>
                </c:pt>
                <c:pt idx="11">
                  <c:v>FTTC_Hybridpon_FORCE</c:v>
                </c:pt>
                <c:pt idx="12">
                  <c:v>FTTB_Hybridpon_FORCE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1.049390318862276</c:v>
                </c:pt>
                <c:pt idx="1">
                  <c:v>2.3716993665534263</c:v>
                </c:pt>
                <c:pt idx="2">
                  <c:v>4.2996017839167777</c:v>
                </c:pt>
                <c:pt idx="3">
                  <c:v>16.00440178391678</c:v>
                </c:pt>
                <c:pt idx="4">
                  <c:v>13.02710904769115</c:v>
                </c:pt>
                <c:pt idx="5">
                  <c:v>1.049390318862276</c:v>
                </c:pt>
                <c:pt idx="6">
                  <c:v>2.3716993665534263</c:v>
                </c:pt>
                <c:pt idx="7">
                  <c:v>4.2996017839167777</c:v>
                </c:pt>
                <c:pt idx="8">
                  <c:v>4.8423758397587404</c:v>
                </c:pt>
                <c:pt idx="9">
                  <c:v>12.211670303203721</c:v>
                </c:pt>
                <c:pt idx="10">
                  <c:v>23.91647030320372</c:v>
                </c:pt>
                <c:pt idx="11">
                  <c:v>4.8423758397587404</c:v>
                </c:pt>
                <c:pt idx="12">
                  <c:v>12.211670303203721</c:v>
                </c:pt>
              </c:numCache>
            </c:numRef>
          </c:val>
        </c:ser>
        <c:ser>
          <c:idx val="2"/>
          <c:order val="2"/>
          <c:tx>
            <c:strRef>
              <c:f>CAPEX!$S$1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FTTC_2_STAGE_GPON</c:v>
                </c:pt>
                <c:pt idx="1">
                  <c:v>FTTB_2_STAGE_XGPON</c:v>
                </c:pt>
                <c:pt idx="2">
                  <c:v>FTTB_1_STAGE_UDWDM_GF</c:v>
                </c:pt>
                <c:pt idx="3">
                  <c:v>FTTH_2_STAGE_UDWDM</c:v>
                </c:pt>
                <c:pt idx="4">
                  <c:v>FTTH_2_STAGE_XGPON</c:v>
                </c:pt>
                <c:pt idx="5">
                  <c:v>FTTC_2_STAGE_GPON_FORCE</c:v>
                </c:pt>
                <c:pt idx="6">
                  <c:v>FTTB_2_STAGE_XGPON_FORCE</c:v>
                </c:pt>
                <c:pt idx="7">
                  <c:v>FTTB_1_STAGE_UDWDM_FORCE</c:v>
                </c:pt>
                <c:pt idx="8">
                  <c:v>FTTC_Hybridpon</c:v>
                </c:pt>
                <c:pt idx="9">
                  <c:v>FTTB_Hybridpon</c:v>
                </c:pt>
                <c:pt idx="10">
                  <c:v>FTTH_Hybridpon</c:v>
                </c:pt>
                <c:pt idx="11">
                  <c:v>FTTC_Hybridpon_FORCE</c:v>
                </c:pt>
                <c:pt idx="12">
                  <c:v>FTTB_Hybridpon_FORCE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1555.2</c:v>
                </c:pt>
                <c:pt idx="1">
                  <c:v>1555.2</c:v>
                </c:pt>
                <c:pt idx="2">
                  <c:v>6230.4</c:v>
                </c:pt>
                <c:pt idx="3">
                  <c:v>15801.480000000001</c:v>
                </c:pt>
                <c:pt idx="4">
                  <c:v>8778.6</c:v>
                </c:pt>
                <c:pt idx="5">
                  <c:v>434.88</c:v>
                </c:pt>
                <c:pt idx="6">
                  <c:v>3511.44</c:v>
                </c:pt>
                <c:pt idx="7">
                  <c:v>5852.4000000000005</c:v>
                </c:pt>
                <c:pt idx="8">
                  <c:v>1317.6000000000001</c:v>
                </c:pt>
                <c:pt idx="9">
                  <c:v>1365.5600000000002</c:v>
                </c:pt>
                <c:pt idx="10">
                  <c:v>15801.480000000001</c:v>
                </c:pt>
                <c:pt idx="11">
                  <c:v>2635.2000000000003</c:v>
                </c:pt>
                <c:pt idx="12">
                  <c:v>2633.5800000000004</c:v>
                </c:pt>
              </c:numCache>
            </c:numRef>
          </c:val>
        </c:ser>
        <c:ser>
          <c:idx val="3"/>
          <c:order val="3"/>
          <c:tx>
            <c:strRef>
              <c:f>CAPEX!$T$1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FTTC_2_STAGE_GPON</c:v>
                </c:pt>
                <c:pt idx="1">
                  <c:v>FTTB_2_STAGE_XGPON</c:v>
                </c:pt>
                <c:pt idx="2">
                  <c:v>FTTB_1_STAGE_UDWDM_GF</c:v>
                </c:pt>
                <c:pt idx="3">
                  <c:v>FTTH_2_STAGE_UDWDM</c:v>
                </c:pt>
                <c:pt idx="4">
                  <c:v>FTTH_2_STAGE_XGPON</c:v>
                </c:pt>
                <c:pt idx="5">
                  <c:v>FTTC_2_STAGE_GPON_FORCE</c:v>
                </c:pt>
                <c:pt idx="6">
                  <c:v>FTTB_2_STAGE_XGPON_FORCE</c:v>
                </c:pt>
                <c:pt idx="7">
                  <c:v>FTTB_1_STAGE_UDWDM_FORCE</c:v>
                </c:pt>
                <c:pt idx="8">
                  <c:v>FTTC_Hybridpon</c:v>
                </c:pt>
                <c:pt idx="9">
                  <c:v>FTTB_Hybridpon</c:v>
                </c:pt>
                <c:pt idx="10">
                  <c:v>FTTH_Hybridpon</c:v>
                </c:pt>
                <c:pt idx="11">
                  <c:v>FTTC_Hybridpon_FORCE</c:v>
                </c:pt>
                <c:pt idx="12">
                  <c:v>FTTB_Hybridpon_FORCE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3006.7</c:v>
                </c:pt>
                <c:pt idx="1">
                  <c:v>11785.3</c:v>
                </c:pt>
                <c:pt idx="2">
                  <c:v>10655.22</c:v>
                </c:pt>
                <c:pt idx="3">
                  <c:v>73155.000000000015</c:v>
                </c:pt>
                <c:pt idx="4">
                  <c:v>69643.56</c:v>
                </c:pt>
                <c:pt idx="5">
                  <c:v>7264.26</c:v>
                </c:pt>
                <c:pt idx="6">
                  <c:v>9851.5400000000009</c:v>
                </c:pt>
                <c:pt idx="7">
                  <c:v>10534.320000000002</c:v>
                </c:pt>
                <c:pt idx="8">
                  <c:v>5392.4000000000005</c:v>
                </c:pt>
                <c:pt idx="9">
                  <c:v>11899.880000000001</c:v>
                </c:pt>
                <c:pt idx="10">
                  <c:v>72569.760000000009</c:v>
                </c:pt>
                <c:pt idx="11">
                  <c:v>12102.400000000001</c:v>
                </c:pt>
                <c:pt idx="12">
                  <c:v>12094.960000000003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68864"/>
        <c:axId val="182946624"/>
      </c:barChart>
      <c:catAx>
        <c:axId val="18006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2946624"/>
        <c:crosses val="autoZero"/>
        <c:auto val="1"/>
        <c:lblAlgn val="ctr"/>
        <c:lblOffset val="100"/>
        <c:noMultiLvlLbl val="0"/>
      </c:catAx>
      <c:valAx>
        <c:axId val="18294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 per subscriber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FTTC_2_STAGE_GPON</c:v>
                </c:pt>
                <c:pt idx="2">
                  <c:v>FTTB_2_STAGE_XGPON</c:v>
                </c:pt>
                <c:pt idx="3">
                  <c:v>FTTB_1_STAGE_UDWDM_GF</c:v>
                </c:pt>
                <c:pt idx="4">
                  <c:v>FTTH_2_STAGE_UDWDM</c:v>
                </c:pt>
                <c:pt idx="5">
                  <c:v>FTTH_2_STAGE_XGPON</c:v>
                </c:pt>
                <c:pt idx="6">
                  <c:v>FTTC_2_STAGE_GPON_FORCE</c:v>
                </c:pt>
                <c:pt idx="7">
                  <c:v>FTTB_2_STAGE_XGPON_FORCE</c:v>
                </c:pt>
                <c:pt idx="8">
                  <c:v>FTTB_1_STAGE_UDWDM_FORCE</c:v>
                </c:pt>
                <c:pt idx="9">
                  <c:v>FTTC_Hybridpon</c:v>
                </c:pt>
                <c:pt idx="10">
                  <c:v>FTTB_Hybridpon</c:v>
                </c:pt>
                <c:pt idx="11">
                  <c:v>FTTH_Hybridpon</c:v>
                </c:pt>
                <c:pt idx="12">
                  <c:v>FTTC_Hybridpon_FORCE</c:v>
                </c:pt>
                <c:pt idx="13">
                  <c:v>FTTB_Hybridpon_FORCE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868.445665031099</c:v>
                </c:pt>
                <c:pt idx="2">
                  <c:v>2024.1408644674091</c:v>
                </c:pt>
                <c:pt idx="3">
                  <c:v>2100.343099297746</c:v>
                </c:pt>
                <c:pt idx="4">
                  <c:v>9307.5461472977477</c:v>
                </c:pt>
                <c:pt idx="5">
                  <c:v>8532.4134185642197</c:v>
                </c:pt>
                <c:pt idx="6">
                  <c:v>1182.1696650310992</c:v>
                </c:pt>
                <c:pt idx="7">
                  <c:v>2026.3888644674091</c:v>
                </c:pt>
                <c:pt idx="8">
                  <c:v>2050.4530992977466</c:v>
                </c:pt>
                <c:pt idx="9">
                  <c:v>1315.1304224276582</c:v>
                </c:pt>
                <c:pt idx="10">
                  <c:v>2481.9708073992688</c:v>
                </c:pt>
                <c:pt idx="11">
                  <c:v>9992.6678553992697</c:v>
                </c:pt>
                <c:pt idx="12">
                  <c:v>2117.8904224276585</c:v>
                </c:pt>
                <c:pt idx="13">
                  <c:v>2628.2808073992692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69376"/>
        <c:axId val="182948928"/>
      </c:barChart>
      <c:catAx>
        <c:axId val="1800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48928"/>
        <c:crosses val="autoZero"/>
        <c:auto val="1"/>
        <c:lblAlgn val="ctr"/>
        <c:lblOffset val="100"/>
        <c:noMultiLvlLbl val="0"/>
      </c:catAx>
      <c:valAx>
        <c:axId val="18294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6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FTTH_2_STAGE_XGPON!$I$1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FTTH_2_STAGE_XGPON!$A$2:$A$22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FTTH_2_STAGE_XGPON!$I$2:$I$22</c:f>
              <c:numCache>
                <c:formatCode>General</c:formatCode>
                <c:ptCount val="21"/>
                <c:pt idx="0">
                  <c:v>-7380.4134185642197</c:v>
                </c:pt>
                <c:pt idx="1">
                  <c:v>-6996.4134185642197</c:v>
                </c:pt>
                <c:pt idx="2">
                  <c:v>-6468.4134185642197</c:v>
                </c:pt>
                <c:pt idx="3">
                  <c:v>-5736.4134185642197</c:v>
                </c:pt>
                <c:pt idx="4">
                  <c:v>-4716.4134185642197</c:v>
                </c:pt>
                <c:pt idx="5">
                  <c:v>-3312.4134185642197</c:v>
                </c:pt>
                <c:pt idx="6">
                  <c:v>-1404.4134185642197</c:v>
                </c:pt>
                <c:pt idx="7">
                  <c:v>1223.5865814357803</c:v>
                </c:pt>
                <c:pt idx="8">
                  <c:v>4775.5865814357803</c:v>
                </c:pt>
                <c:pt idx="9">
                  <c:v>9575.5865814357803</c:v>
                </c:pt>
                <c:pt idx="10">
                  <c:v>15995.58658143578</c:v>
                </c:pt>
                <c:pt idx="11">
                  <c:v>24479.586581435782</c:v>
                </c:pt>
                <c:pt idx="12">
                  <c:v>35531.586581435782</c:v>
                </c:pt>
                <c:pt idx="13">
                  <c:v>49655.586581435782</c:v>
                </c:pt>
                <c:pt idx="14">
                  <c:v>67199.586581435782</c:v>
                </c:pt>
                <c:pt idx="15">
                  <c:v>88283.586581435782</c:v>
                </c:pt>
                <c:pt idx="16">
                  <c:v>112511.58658143578</c:v>
                </c:pt>
                <c:pt idx="17">
                  <c:v>138911.58658143578</c:v>
                </c:pt>
                <c:pt idx="18">
                  <c:v>165887.58658143578</c:v>
                </c:pt>
                <c:pt idx="19">
                  <c:v>191555.58658143578</c:v>
                </c:pt>
                <c:pt idx="20">
                  <c:v>214175.58658143578</c:v>
                </c:pt>
              </c:numCache>
            </c:numRef>
          </c:val>
        </c:ser>
        <c:ser>
          <c:idx val="1"/>
          <c:order val="1"/>
          <c:tx>
            <c:strRef>
              <c:f>FTTH_2_STAGE_XGPON!$J$1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FTTH_2_STAGE_XGPON!$A$2:$A$22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FTTH_2_STAGE_XGPON!$J$2:$J$22</c:f>
              <c:numCache>
                <c:formatCode>General</c:formatCode>
                <c:ptCount val="21"/>
                <c:pt idx="0">
                  <c:v>-7380.4134185642197</c:v>
                </c:pt>
                <c:pt idx="1">
                  <c:v>-6948.4134185642197</c:v>
                </c:pt>
                <c:pt idx="2">
                  <c:v>-6336.4134185642197</c:v>
                </c:pt>
                <c:pt idx="3">
                  <c:v>-5448.4134185642197</c:v>
                </c:pt>
                <c:pt idx="4">
                  <c:v>-4176.4134185642197</c:v>
                </c:pt>
                <c:pt idx="5">
                  <c:v>-2364.4134185642197</c:v>
                </c:pt>
                <c:pt idx="6">
                  <c:v>191.58658143578032</c:v>
                </c:pt>
                <c:pt idx="7">
                  <c:v>3791.5865814357803</c:v>
                </c:pt>
                <c:pt idx="8">
                  <c:v>8819.5865814357803</c:v>
                </c:pt>
                <c:pt idx="9">
                  <c:v>15803.58658143578</c:v>
                </c:pt>
                <c:pt idx="10">
                  <c:v>25331.586581435782</c:v>
                </c:pt>
                <c:pt idx="11">
                  <c:v>38111.586581435782</c:v>
                </c:pt>
                <c:pt idx="12">
                  <c:v>54839.586581435782</c:v>
                </c:pt>
                <c:pt idx="13">
                  <c:v>75971.586581435782</c:v>
                </c:pt>
                <c:pt idx="14">
                  <c:v>101459.58658143578</c:v>
                </c:pt>
                <c:pt idx="15">
                  <c:v>130427.58658143578</c:v>
                </c:pt>
                <c:pt idx="16">
                  <c:v>160979.58658143578</c:v>
                </c:pt>
                <c:pt idx="17">
                  <c:v>190451.58658143578</c:v>
                </c:pt>
                <c:pt idx="18">
                  <c:v>216227.58658143578</c:v>
                </c:pt>
                <c:pt idx="19">
                  <c:v>236639.58658143578</c:v>
                </c:pt>
                <c:pt idx="20">
                  <c:v>251363.58658143578</c:v>
                </c:pt>
              </c:numCache>
            </c:numRef>
          </c:val>
        </c:ser>
        <c:ser>
          <c:idx val="2"/>
          <c:order val="2"/>
          <c:tx>
            <c:strRef>
              <c:f>FTTH_2_STAGE_XGPON!$K$1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FTTH_2_STAGE_XGPON!$A$2:$A$22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FTTH_2_STAGE_XGPON!$K$2:$K$22</c:f>
              <c:numCache>
                <c:formatCode>General</c:formatCode>
                <c:ptCount val="21"/>
                <c:pt idx="0">
                  <c:v>-7380.4134185642197</c:v>
                </c:pt>
                <c:pt idx="1">
                  <c:v>-6384.4134185642197</c:v>
                </c:pt>
                <c:pt idx="2">
                  <c:v>-4428.4134185642197</c:v>
                </c:pt>
                <c:pt idx="3">
                  <c:v>-600.41341856421968</c:v>
                </c:pt>
                <c:pt idx="4">
                  <c:v>6875.5865814357803</c:v>
                </c:pt>
                <c:pt idx="5">
                  <c:v>21143.586581435782</c:v>
                </c:pt>
                <c:pt idx="6">
                  <c:v>47387.586581435782</c:v>
                </c:pt>
                <c:pt idx="7">
                  <c:v>91943.586581435782</c:v>
                </c:pt>
                <c:pt idx="8">
                  <c:v>156587.58658143578</c:v>
                </c:pt>
                <c:pt idx="9">
                  <c:v>225671.58658143578</c:v>
                </c:pt>
                <c:pt idx="10">
                  <c:v>267143.58658143575</c:v>
                </c:pt>
                <c:pt idx="11">
                  <c:v>276023.58658143575</c:v>
                </c:pt>
                <c:pt idx="12">
                  <c:v>276431.58658143575</c:v>
                </c:pt>
                <c:pt idx="13">
                  <c:v>276503.58658143575</c:v>
                </c:pt>
                <c:pt idx="14">
                  <c:v>276539.58658143575</c:v>
                </c:pt>
                <c:pt idx="15">
                  <c:v>276563.58658143575</c:v>
                </c:pt>
                <c:pt idx="16">
                  <c:v>276575.58658143575</c:v>
                </c:pt>
                <c:pt idx="17">
                  <c:v>276575.58658143575</c:v>
                </c:pt>
                <c:pt idx="18">
                  <c:v>276587.58658143575</c:v>
                </c:pt>
                <c:pt idx="19">
                  <c:v>276587.58658143575</c:v>
                </c:pt>
                <c:pt idx="20">
                  <c:v>276587.58658143575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1936"/>
        <c:axId val="182950656"/>
      </c:barChart>
      <c:catAx>
        <c:axId val="1800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950656"/>
        <c:crosses val="autoZero"/>
        <c:auto val="1"/>
        <c:lblAlgn val="ctr"/>
        <c:lblOffset val="100"/>
        <c:noMultiLvlLbl val="0"/>
      </c:catAx>
      <c:valAx>
        <c:axId val="1829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7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22</xdr:row>
      <xdr:rowOff>38100</xdr:rowOff>
    </xdr:from>
    <xdr:to>
      <xdr:col>13</xdr:col>
      <xdr:colOff>638174</xdr:colOff>
      <xdr:row>49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tabSelected="1" topLeftCell="D1" workbookViewId="0">
      <selection activeCell="M19" sqref="M19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8" width="19.140625" customWidth="1"/>
    <col min="9" max="9" width="14" customWidth="1"/>
    <col min="10" max="10" width="13.42578125" customWidth="1"/>
    <col min="11" max="11" width="16.7109375" customWidth="1"/>
    <col min="12" max="12" width="16.42578125" customWidth="1"/>
    <col min="13" max="13" width="22.140625" customWidth="1"/>
    <col min="14" max="14" width="13.5703125" customWidth="1"/>
    <col min="15" max="16" width="11.7109375" customWidth="1"/>
    <col min="22" max="22" width="13.42578125" customWidth="1"/>
  </cols>
  <sheetData>
    <row r="1" spans="1:22" x14ac:dyDescent="0.25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7</v>
      </c>
      <c r="I1" t="s">
        <v>5</v>
      </c>
      <c r="J1" t="s">
        <v>6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52</v>
      </c>
      <c r="V1" t="s">
        <v>22</v>
      </c>
    </row>
    <row r="2" spans="1:22" x14ac:dyDescent="0.25">
      <c r="A2" t="s">
        <v>30</v>
      </c>
      <c r="B2">
        <v>29262</v>
      </c>
      <c r="C2">
        <v>8</v>
      </c>
      <c r="D2">
        <v>4</v>
      </c>
      <c r="E2" t="s">
        <v>9</v>
      </c>
      <c r="U2">
        <v>10000</v>
      </c>
    </row>
    <row r="3" spans="1:22" x14ac:dyDescent="0.25">
      <c r="A3" t="s">
        <v>8</v>
      </c>
      <c r="B3">
        <v>29262</v>
      </c>
      <c r="C3">
        <v>8</v>
      </c>
      <c r="D3">
        <v>4</v>
      </c>
      <c r="E3" t="s">
        <v>9</v>
      </c>
      <c r="F3" t="s">
        <v>10</v>
      </c>
      <c r="G3">
        <f>0.64*3</f>
        <v>1.92</v>
      </c>
      <c r="H3">
        <f>0.88*3</f>
        <v>2.64</v>
      </c>
      <c r="I3">
        <v>19</v>
      </c>
      <c r="J3">
        <v>151</v>
      </c>
      <c r="K3">
        <v>12553.667997790501</v>
      </c>
      <c r="L3">
        <v>24253.936567201501</v>
      </c>
      <c r="M3">
        <v>28668.134420259899</v>
      </c>
      <c r="N3">
        <v>18947.874843170201</v>
      </c>
      <c r="O3">
        <v>33521.641099943598</v>
      </c>
      <c r="P3">
        <v>33953.792651492702</v>
      </c>
      <c r="Q3">
        <v>41224.517112791043</v>
      </c>
      <c r="R3">
        <v>1.049390318862276</v>
      </c>
      <c r="S3">
        <v>1555.2</v>
      </c>
      <c r="T3">
        <v>3006.7</v>
      </c>
      <c r="U3">
        <f>SUM(S3,T3)</f>
        <v>4561.8999999999996</v>
      </c>
      <c r="V3">
        <f>Q3+R3+S3+T3</f>
        <v>45787.466503109899</v>
      </c>
    </row>
    <row r="4" spans="1:22" x14ac:dyDescent="0.25">
      <c r="A4" t="s">
        <v>23</v>
      </c>
      <c r="B4">
        <v>29262</v>
      </c>
      <c r="C4">
        <v>8</v>
      </c>
      <c r="D4">
        <v>8</v>
      </c>
      <c r="E4" t="s">
        <v>9</v>
      </c>
      <c r="F4" t="s">
        <v>9</v>
      </c>
      <c r="G4">
        <f>0.3*2</f>
        <v>0.6</v>
      </c>
      <c r="H4">
        <f>0.58*2</f>
        <v>1.1599999999999999</v>
      </c>
      <c r="I4">
        <v>19</v>
      </c>
      <c r="J4">
        <v>151</v>
      </c>
      <c r="K4">
        <v>12553.667997790501</v>
      </c>
      <c r="L4">
        <v>24253.936567201501</v>
      </c>
      <c r="M4">
        <v>38057.804978881199</v>
      </c>
      <c r="N4">
        <v>18947.874843170201</v>
      </c>
      <c r="O4">
        <v>33521.641099943598</v>
      </c>
      <c r="P4">
        <v>66115.452384557502</v>
      </c>
      <c r="Q4">
        <v>69006.714747374324</v>
      </c>
      <c r="R4">
        <v>2.3716993665534263</v>
      </c>
      <c r="S4">
        <v>1555.2</v>
      </c>
      <c r="T4">
        <f>3006.7+(1.8*4877)</f>
        <v>11785.3</v>
      </c>
      <c r="U4">
        <f t="shared" ref="U4:U15" si="0">SUM(S4,T4)</f>
        <v>13340.5</v>
      </c>
      <c r="V4">
        <f>Q4+R4+S4+T4</f>
        <v>82349.586446740883</v>
      </c>
    </row>
    <row r="5" spans="1:22" x14ac:dyDescent="0.25">
      <c r="A5" t="s">
        <v>24</v>
      </c>
      <c r="B5">
        <v>29262</v>
      </c>
      <c r="C5">
        <v>80</v>
      </c>
      <c r="D5">
        <v>0</v>
      </c>
      <c r="E5" t="s">
        <v>26</v>
      </c>
      <c r="G5">
        <v>1.18</v>
      </c>
      <c r="H5">
        <v>3</v>
      </c>
      <c r="I5">
        <v>8</v>
      </c>
      <c r="J5">
        <v>4877</v>
      </c>
      <c r="K5">
        <v>6794.1459312177803</v>
      </c>
      <c r="L5">
        <v>0</v>
      </c>
      <c r="M5">
        <v>45978.584774009301</v>
      </c>
      <c r="N5">
        <v>8072.8119616618897</v>
      </c>
      <c r="O5">
        <v>0</v>
      </c>
      <c r="P5">
        <v>206907.27723417699</v>
      </c>
      <c r="Q5">
        <v>41173.810327990701</v>
      </c>
      <c r="R5">
        <v>4.2996017839167777</v>
      </c>
      <c r="S5">
        <v>6230.4</v>
      </c>
      <c r="T5">
        <f>1584+9071.22</f>
        <v>10655.22</v>
      </c>
      <c r="U5">
        <f t="shared" si="0"/>
        <v>16885.62</v>
      </c>
      <c r="V5">
        <f>Q5+R5+S5+T5</f>
        <v>58063.729929774621</v>
      </c>
    </row>
    <row r="6" spans="1:22" x14ac:dyDescent="0.25">
      <c r="A6" t="s">
        <v>27</v>
      </c>
      <c r="B6">
        <v>29262</v>
      </c>
      <c r="C6">
        <v>80</v>
      </c>
      <c r="D6">
        <v>8</v>
      </c>
      <c r="E6" t="s">
        <v>26</v>
      </c>
      <c r="F6" t="s">
        <v>9</v>
      </c>
      <c r="G6">
        <v>0.54</v>
      </c>
      <c r="H6">
        <v>0.3</v>
      </c>
      <c r="I6">
        <v>8</v>
      </c>
      <c r="J6">
        <v>4877</v>
      </c>
      <c r="K6">
        <v>6794.1459312177803</v>
      </c>
      <c r="L6">
        <v>0</v>
      </c>
      <c r="M6">
        <v>45978.584774009301</v>
      </c>
      <c r="N6">
        <v>8072.8119616618897</v>
      </c>
      <c r="O6">
        <v>0</v>
      </c>
      <c r="P6">
        <f>206907.277234177+585240</f>
        <v>792147.27723417699</v>
      </c>
      <c r="Q6">
        <v>41173.810327990701</v>
      </c>
      <c r="R6">
        <f>(N6+P6)*O27</f>
        <v>16.00440178391678</v>
      </c>
      <c r="S6">
        <f>G6*B6</f>
        <v>15801.480000000001</v>
      </c>
      <c r="T6">
        <f>H6*B6+B6*2.2</f>
        <v>73155.000000000015</v>
      </c>
      <c r="U6">
        <f t="shared" si="0"/>
        <v>88956.48000000001</v>
      </c>
      <c r="V6">
        <f>Q6+R6+S6+T6</f>
        <v>130146.29472977464</v>
      </c>
    </row>
    <row r="7" spans="1:22" x14ac:dyDescent="0.25">
      <c r="A7" t="s">
        <v>28</v>
      </c>
      <c r="B7">
        <v>29262</v>
      </c>
      <c r="C7">
        <v>8</v>
      </c>
      <c r="D7">
        <v>8</v>
      </c>
      <c r="E7" t="s">
        <v>9</v>
      </c>
      <c r="F7" t="s">
        <v>9</v>
      </c>
      <c r="G7">
        <f>0.3</f>
        <v>0.3</v>
      </c>
      <c r="H7">
        <f>0.58</f>
        <v>0.57999999999999996</v>
      </c>
      <c r="I7">
        <v>8</v>
      </c>
      <c r="J7">
        <v>151</v>
      </c>
      <c r="K7">
        <v>12553.667997790501</v>
      </c>
      <c r="L7">
        <v>24253.936567201501</v>
      </c>
      <c r="M7">
        <v>38057.804978881199</v>
      </c>
      <c r="N7">
        <v>18947.874843170201</v>
      </c>
      <c r="O7">
        <v>33521.641099943598</v>
      </c>
      <c r="P7">
        <f>66115.4523845575+B7*20</f>
        <v>651355.45238455746</v>
      </c>
      <c r="Q7">
        <v>69006.714747374324</v>
      </c>
      <c r="R7">
        <f>P7*O27</f>
        <v>13.02710904769115</v>
      </c>
      <c r="S7">
        <f>G7*B7</f>
        <v>8778.6</v>
      </c>
      <c r="T7">
        <f>H7*B7+B7*1.8</f>
        <v>69643.56</v>
      </c>
      <c r="U7">
        <f t="shared" si="0"/>
        <v>78422.16</v>
      </c>
      <c r="V7">
        <f>Q7+R7+S7+T7</f>
        <v>147441.90185642202</v>
      </c>
    </row>
    <row r="8" spans="1:22" x14ac:dyDescent="0.25">
      <c r="A8" t="s">
        <v>48</v>
      </c>
      <c r="B8">
        <v>29262</v>
      </c>
      <c r="C8">
        <v>8</v>
      </c>
      <c r="D8">
        <v>4</v>
      </c>
      <c r="E8" t="s">
        <v>9</v>
      </c>
      <c r="F8" t="s">
        <v>51</v>
      </c>
      <c r="G8">
        <f>0.72*1</f>
        <v>0.72</v>
      </c>
      <c r="H8">
        <v>12.24</v>
      </c>
      <c r="I8">
        <v>19</v>
      </c>
      <c r="J8">
        <v>151</v>
      </c>
      <c r="K8">
        <v>12553.667997790501</v>
      </c>
      <c r="L8">
        <v>24253.936567201501</v>
      </c>
      <c r="M8">
        <v>28668.134420259899</v>
      </c>
      <c r="N8">
        <v>18947.874843170201</v>
      </c>
      <c r="O8">
        <v>33521.641099943598</v>
      </c>
      <c r="P8">
        <v>33953.792651492702</v>
      </c>
      <c r="Q8">
        <v>41224.517112791043</v>
      </c>
      <c r="R8">
        <v>1.049390318862276</v>
      </c>
      <c r="S8">
        <f>604*G8</f>
        <v>434.88</v>
      </c>
      <c r="T8">
        <f>0.22*I8+12.02*604</f>
        <v>7264.26</v>
      </c>
      <c r="U8">
        <f t="shared" si="0"/>
        <v>7699.14</v>
      </c>
      <c r="V8">
        <f>SUM(Q8:T8)</f>
        <v>48924.706503109905</v>
      </c>
    </row>
    <row r="9" spans="1:22" x14ac:dyDescent="0.25">
      <c r="A9" t="s">
        <v>49</v>
      </c>
      <c r="B9">
        <v>29262</v>
      </c>
      <c r="C9">
        <v>8</v>
      </c>
      <c r="D9">
        <v>8</v>
      </c>
      <c r="E9" t="s">
        <v>9</v>
      </c>
      <c r="F9" t="s">
        <v>9</v>
      </c>
      <c r="G9">
        <v>0.72</v>
      </c>
      <c r="H9">
        <f>0.22+1.8</f>
        <v>2.02</v>
      </c>
      <c r="I9">
        <v>19</v>
      </c>
      <c r="J9">
        <v>151</v>
      </c>
      <c r="K9">
        <v>12553.667997790501</v>
      </c>
      <c r="L9">
        <v>24253.936567201501</v>
      </c>
      <c r="M9">
        <v>38057.804978881199</v>
      </c>
      <c r="N9">
        <v>18947.874843170201</v>
      </c>
      <c r="O9">
        <v>33521.641099943598</v>
      </c>
      <c r="P9">
        <v>66115.452384557502</v>
      </c>
      <c r="Q9">
        <v>69006.714747374324</v>
      </c>
      <c r="R9">
        <v>2.3716993665534263</v>
      </c>
      <c r="S9">
        <f>4877*G9</f>
        <v>3511.44</v>
      </c>
      <c r="T9">
        <f>0.22*4877+1.8*4877</f>
        <v>9851.5400000000009</v>
      </c>
      <c r="U9">
        <f t="shared" si="0"/>
        <v>13362.980000000001</v>
      </c>
      <c r="V9">
        <f>SUM(Q9:T9)</f>
        <v>82372.066446740879</v>
      </c>
    </row>
    <row r="10" spans="1:22" x14ac:dyDescent="0.25">
      <c r="A10" t="s">
        <v>50</v>
      </c>
      <c r="B10">
        <v>29262</v>
      </c>
      <c r="C10">
        <v>80</v>
      </c>
      <c r="D10">
        <v>0</v>
      </c>
      <c r="E10" t="s">
        <v>26</v>
      </c>
      <c r="G10">
        <v>1.2</v>
      </c>
      <c r="H10">
        <v>3</v>
      </c>
      <c r="I10">
        <v>8</v>
      </c>
      <c r="J10">
        <v>4877</v>
      </c>
      <c r="K10">
        <v>6794.1459312177803</v>
      </c>
      <c r="L10">
        <v>0</v>
      </c>
      <c r="M10">
        <v>45978.584774009301</v>
      </c>
      <c r="N10">
        <v>8072.8119616618897</v>
      </c>
      <c r="O10">
        <v>0</v>
      </c>
      <c r="P10">
        <v>206907.27723417699</v>
      </c>
      <c r="Q10">
        <v>41173.810327990701</v>
      </c>
      <c r="R10">
        <v>4.2996017839167777</v>
      </c>
      <c r="S10">
        <f>G10*29262/6</f>
        <v>5852.4000000000005</v>
      </c>
      <c r="T10">
        <f>0.3*J10+1.86*J10</f>
        <v>10534.320000000002</v>
      </c>
      <c r="U10">
        <f t="shared" si="0"/>
        <v>16386.72</v>
      </c>
      <c r="V10">
        <f>SUM(Q10:T10)</f>
        <v>57564.82992977462</v>
      </c>
    </row>
    <row r="11" spans="1:22" x14ac:dyDescent="0.25">
      <c r="A11" t="s">
        <v>64</v>
      </c>
      <c r="B11">
        <v>29262</v>
      </c>
      <c r="C11">
        <v>80</v>
      </c>
      <c r="D11">
        <v>8</v>
      </c>
      <c r="E11" t="s">
        <v>26</v>
      </c>
      <c r="F11" t="s">
        <v>51</v>
      </c>
      <c r="G11">
        <v>0.54</v>
      </c>
      <c r="H11">
        <v>0.28000000000000003</v>
      </c>
      <c r="I11">
        <v>8</v>
      </c>
      <c r="J11">
        <v>610</v>
      </c>
      <c r="K11">
        <v>7039.7238495865004</v>
      </c>
      <c r="L11">
        <v>50467.597460168901</v>
      </c>
      <c r="M11">
        <v>69134.465806048596</v>
      </c>
      <c r="N11">
        <v>8635.1542501059794</v>
      </c>
      <c r="O11">
        <v>233483.63773783101</v>
      </c>
      <c r="P11">
        <v>387592.626526276</v>
      </c>
      <c r="Q11">
        <f>(K11*$Q$46+L11*$R$46)</f>
        <v>64408.199866926057</v>
      </c>
      <c r="R11">
        <f>(N11+O11)*$O$27</f>
        <v>4.8423758397587404</v>
      </c>
      <c r="S11">
        <f>J11*4*G11</f>
        <v>1317.6000000000001</v>
      </c>
      <c r="T11">
        <f>4*J11*H11+3*J11*2.2+4*J11*H11</f>
        <v>5392.4000000000005</v>
      </c>
      <c r="U11">
        <f t="shared" si="0"/>
        <v>6710.0000000000009</v>
      </c>
      <c r="V11">
        <f>SUM(Q11:T11)</f>
        <v>71123.04224276582</v>
      </c>
    </row>
    <row r="12" spans="1:22" x14ac:dyDescent="0.25">
      <c r="A12" t="s">
        <v>65</v>
      </c>
      <c r="B12">
        <v>29262</v>
      </c>
      <c r="C12">
        <v>80</v>
      </c>
      <c r="D12">
        <v>16</v>
      </c>
      <c r="E12" t="s">
        <v>26</v>
      </c>
      <c r="F12" t="s">
        <v>9</v>
      </c>
      <c r="G12">
        <v>0.28000000000000003</v>
      </c>
      <c r="H12">
        <v>0.24</v>
      </c>
      <c r="I12">
        <v>8</v>
      </c>
      <c r="J12">
        <v>305</v>
      </c>
      <c r="K12">
        <v>7039.7238495865004</v>
      </c>
      <c r="L12">
        <v>50467.597460168901</v>
      </c>
      <c r="M12">
        <v>70030.505757120001</v>
      </c>
      <c r="N12">
        <v>8635.1542501059794</v>
      </c>
      <c r="O12">
        <v>233483.63773783101</v>
      </c>
      <c r="P12">
        <v>368464.72317224898</v>
      </c>
      <c r="Q12">
        <f>(K12*$Q$46+L12*$R$46+M12*$U$46)</f>
        <v>115530.46906962365</v>
      </c>
      <c r="R12">
        <f>(N12+O12+P12)*$O$27</f>
        <v>12.211670303203721</v>
      </c>
      <c r="S12">
        <f>4877*G12</f>
        <v>1365.5600000000002</v>
      </c>
      <c r="T12">
        <f>4877*(H12+2.2)</f>
        <v>11899.880000000001</v>
      </c>
      <c r="U12">
        <f t="shared" si="0"/>
        <v>13265.44</v>
      </c>
      <c r="V12">
        <f>SUM(Q12:T12)</f>
        <v>128808.12073992686</v>
      </c>
    </row>
    <row r="13" spans="1:22" x14ac:dyDescent="0.25">
      <c r="A13" t="s">
        <v>66</v>
      </c>
      <c r="B13">
        <v>29262</v>
      </c>
      <c r="C13">
        <v>80</v>
      </c>
      <c r="D13">
        <v>16</v>
      </c>
      <c r="E13" t="s">
        <v>26</v>
      </c>
      <c r="F13" t="s">
        <v>9</v>
      </c>
      <c r="G13">
        <v>0.54</v>
      </c>
      <c r="H13">
        <v>0.28000000000000003</v>
      </c>
      <c r="I13">
        <v>8</v>
      </c>
      <c r="J13">
        <v>305</v>
      </c>
      <c r="K13">
        <v>7039.7238495865004</v>
      </c>
      <c r="L13">
        <v>50467.597460168901</v>
      </c>
      <c r="M13">
        <v>70030.505757120001</v>
      </c>
      <c r="N13">
        <v>8635.1542501059794</v>
      </c>
      <c r="O13">
        <v>233483.63773783101</v>
      </c>
      <c r="P13">
        <f>$P$12+20*$B$13</f>
        <v>953704.72317224904</v>
      </c>
      <c r="Q13">
        <f>(K13*$Q$46+L13*$R$46+M13*$U$46)</f>
        <v>115530.46906962365</v>
      </c>
      <c r="R13">
        <f>(N13+O13+P13)*$O$27</f>
        <v>23.91647030320372</v>
      </c>
      <c r="S13">
        <f>29262*G13</f>
        <v>15801.480000000001</v>
      </c>
      <c r="T13">
        <f>B13*(2.2+H13)</f>
        <v>72569.760000000009</v>
      </c>
      <c r="U13">
        <f t="shared" si="0"/>
        <v>88371.24</v>
      </c>
      <c r="V13">
        <f>SUM(Q13:T13)</f>
        <v>203925.62553992687</v>
      </c>
    </row>
    <row r="14" spans="1:22" x14ac:dyDescent="0.25">
      <c r="A14" t="s">
        <v>76</v>
      </c>
      <c r="B14">
        <v>29262</v>
      </c>
      <c r="C14">
        <v>80</v>
      </c>
      <c r="D14">
        <v>8</v>
      </c>
      <c r="E14" t="s">
        <v>26</v>
      </c>
      <c r="F14" t="s">
        <v>51</v>
      </c>
      <c r="G14">
        <v>0.54</v>
      </c>
      <c r="H14">
        <v>0.28000000000000003</v>
      </c>
      <c r="I14">
        <v>8</v>
      </c>
      <c r="J14">
        <v>610</v>
      </c>
      <c r="K14">
        <v>7039.7238495865004</v>
      </c>
      <c r="L14">
        <v>50467.597460168901</v>
      </c>
      <c r="M14">
        <v>69134.465806048596</v>
      </c>
      <c r="N14">
        <v>8635.1542501059794</v>
      </c>
      <c r="O14">
        <v>233483.63773783101</v>
      </c>
      <c r="P14">
        <v>387592.626526276</v>
      </c>
      <c r="Q14">
        <f>(K14*$Q$46+L14*$R$46)</f>
        <v>64408.199866926057</v>
      </c>
      <c r="R14">
        <f>(N14+O14)*$O$27</f>
        <v>4.8423758397587404</v>
      </c>
      <c r="S14">
        <f>8*J14*G14</f>
        <v>2635.2000000000003</v>
      </c>
      <c r="T14">
        <f>J14*8*(2.2+H14)</f>
        <v>12102.400000000001</v>
      </c>
      <c r="U14">
        <f t="shared" si="0"/>
        <v>14737.600000000002</v>
      </c>
      <c r="V14">
        <f>SUM(Q14:T14)</f>
        <v>79150.642242765811</v>
      </c>
    </row>
    <row r="15" spans="1:22" x14ac:dyDescent="0.25">
      <c r="A15" t="s">
        <v>77</v>
      </c>
      <c r="B15">
        <v>29262</v>
      </c>
      <c r="C15">
        <v>80</v>
      </c>
      <c r="D15">
        <v>16</v>
      </c>
      <c r="E15" t="s">
        <v>26</v>
      </c>
      <c r="F15" t="s">
        <v>9</v>
      </c>
      <c r="G15">
        <v>0.54</v>
      </c>
      <c r="H15">
        <v>0.28000000000000003</v>
      </c>
      <c r="I15">
        <v>8</v>
      </c>
      <c r="J15">
        <v>305</v>
      </c>
      <c r="K15">
        <v>7039.7238495865004</v>
      </c>
      <c r="L15">
        <v>50467.597460168901</v>
      </c>
      <c r="M15">
        <v>70030.505757120001</v>
      </c>
      <c r="N15">
        <v>8635.1542501059794</v>
      </c>
      <c r="O15">
        <v>233483.63773783101</v>
      </c>
      <c r="P15">
        <f>$P$12</f>
        <v>368464.72317224898</v>
      </c>
      <c r="Q15">
        <f>(K15*$Q$46+L15*$R$46+M15*$U$46)</f>
        <v>115530.46906962365</v>
      </c>
      <c r="R15">
        <f>(N15+O15+P15)*$O$27</f>
        <v>12.211670303203721</v>
      </c>
      <c r="S15">
        <f>4877*G15</f>
        <v>2633.5800000000004</v>
      </c>
      <c r="T15">
        <f>4877*(H15+2.2)</f>
        <v>12094.960000000003</v>
      </c>
      <c r="U15">
        <f t="shared" si="0"/>
        <v>14728.540000000003</v>
      </c>
      <c r="V15">
        <f>SUM(Q15:T15)</f>
        <v>130271.22073992687</v>
      </c>
    </row>
    <row r="27" spans="15:15" x14ac:dyDescent="0.25">
      <c r="O27">
        <f>0.02/1000</f>
        <v>2.0000000000000002E-5</v>
      </c>
    </row>
    <row r="42" spans="16:23" x14ac:dyDescent="0.25">
      <c r="P42" s="5" t="s">
        <v>67</v>
      </c>
      <c r="Q42" s="5"/>
      <c r="R42" s="5"/>
      <c r="S42" s="5"/>
      <c r="T42" s="5"/>
      <c r="U42" s="5"/>
      <c r="V42" s="5"/>
      <c r="W42" s="5" t="s">
        <v>68</v>
      </c>
    </row>
    <row r="43" spans="16:23" x14ac:dyDescent="0.25">
      <c r="Q43" t="s">
        <v>69</v>
      </c>
    </row>
    <row r="44" spans="16:23" x14ac:dyDescent="0.25">
      <c r="P44" t="s">
        <v>70</v>
      </c>
      <c r="Q44">
        <f>0.02/1000</f>
        <v>2.0000000000000002E-5</v>
      </c>
      <c r="R44">
        <f>0.02/1000</f>
        <v>2.0000000000000002E-5</v>
      </c>
      <c r="U44">
        <f>0.02/1000</f>
        <v>2.0000000000000002E-5</v>
      </c>
      <c r="W44" t="s">
        <v>71</v>
      </c>
    </row>
    <row r="45" spans="16:23" x14ac:dyDescent="0.25">
      <c r="Q45" t="s">
        <v>72</v>
      </c>
      <c r="R45" t="s">
        <v>73</v>
      </c>
      <c r="U45" t="s">
        <v>74</v>
      </c>
    </row>
    <row r="46" spans="16:23" x14ac:dyDescent="0.25">
      <c r="P46" t="s">
        <v>75</v>
      </c>
      <c r="Q46">
        <v>1.1200000000000001</v>
      </c>
      <c r="R46">
        <v>1.1200000000000001</v>
      </c>
      <c r="U46">
        <v>0.73</v>
      </c>
      <c r="W46" t="s">
        <v>71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46" sqref="P46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1182.1696650310992</v>
      </c>
      <c r="I2">
        <v>-30.169665031099157</v>
      </c>
      <c r="J2">
        <v>-30.169665031099157</v>
      </c>
      <c r="K2">
        <v>-30.169665031099157</v>
      </c>
      <c r="L2">
        <v>-150.16966503109916</v>
      </c>
      <c r="M2">
        <v>-150.16966503109916</v>
      </c>
      <c r="N2">
        <v>-150.16966503109916</v>
      </c>
      <c r="O2">
        <v>1</v>
      </c>
      <c r="P2">
        <v>-30.169665031099157</v>
      </c>
      <c r="Q2">
        <v>-30.169665031099157</v>
      </c>
      <c r="R2">
        <v>-30.169665031099157</v>
      </c>
      <c r="S2">
        <v>-150.16966503109916</v>
      </c>
      <c r="T2">
        <v>-150.16966503109916</v>
      </c>
      <c r="U2">
        <v>-150.16966503109916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1182.1696650310992</v>
      </c>
      <c r="I3">
        <v>353.83033496890084</v>
      </c>
      <c r="J3">
        <v>401.83033496890084</v>
      </c>
      <c r="K3">
        <v>965.83033496890084</v>
      </c>
      <c r="L3">
        <v>197.83033496890084</v>
      </c>
      <c r="M3">
        <v>233.83033496890084</v>
      </c>
      <c r="N3">
        <v>749.83033496890084</v>
      </c>
      <c r="O3">
        <v>0.90909090909090906</v>
      </c>
      <c r="P3">
        <v>321.66394088081893</v>
      </c>
      <c r="Q3">
        <v>365.30030451718255</v>
      </c>
      <c r="R3">
        <v>878.0275772444553</v>
      </c>
      <c r="S3">
        <v>179.84575906263711</v>
      </c>
      <c r="T3">
        <v>212.57303178990986</v>
      </c>
      <c r="U3">
        <v>681.66394088081893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1182.1696650310992</v>
      </c>
      <c r="I4">
        <v>881.83033496890084</v>
      </c>
      <c r="J4">
        <v>1013.8303349689008</v>
      </c>
      <c r="K4">
        <v>2921.8303349689008</v>
      </c>
      <c r="L4">
        <v>665.83033496890084</v>
      </c>
      <c r="M4">
        <v>785.83033496890084</v>
      </c>
      <c r="N4">
        <v>2501.8303349689008</v>
      </c>
      <c r="O4">
        <v>0.82644628099173545</v>
      </c>
      <c r="P4">
        <v>728.78540080074447</v>
      </c>
      <c r="Q4">
        <v>837.87630989165348</v>
      </c>
      <c r="R4">
        <v>2414.7358140238848</v>
      </c>
      <c r="S4">
        <v>550.27300410652958</v>
      </c>
      <c r="T4">
        <v>649.44655782553787</v>
      </c>
      <c r="U4">
        <v>2067.6283760073557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1182.1696650310992</v>
      </c>
      <c r="I5">
        <v>1613.8303349689008</v>
      </c>
      <c r="J5">
        <v>1901.8303349689008</v>
      </c>
      <c r="K5">
        <v>6749.8303349689013</v>
      </c>
      <c r="L5">
        <v>1325.8303349689008</v>
      </c>
      <c r="M5">
        <v>1589.8303349689008</v>
      </c>
      <c r="N5">
        <v>5945.8303349689013</v>
      </c>
      <c r="O5">
        <v>0.75131480090157754</v>
      </c>
      <c r="P5">
        <v>1212.494616806086</v>
      </c>
      <c r="Q5">
        <v>1428.8732794657403</v>
      </c>
      <c r="R5">
        <v>5071.2474342365886</v>
      </c>
      <c r="S5">
        <v>996.11595414643159</v>
      </c>
      <c r="T5">
        <v>1194.463061584448</v>
      </c>
      <c r="U5">
        <v>4467.1903343117201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1182.1696650310992</v>
      </c>
      <c r="I6">
        <v>2633.8303349689008</v>
      </c>
      <c r="J6">
        <v>3173.8303349689008</v>
      </c>
      <c r="K6">
        <v>14225.830334968901</v>
      </c>
      <c r="L6">
        <v>2249.8303349689008</v>
      </c>
      <c r="M6">
        <v>2729.8303349689008</v>
      </c>
      <c r="N6">
        <v>12677.830334968901</v>
      </c>
      <c r="O6">
        <v>0.68301345536507052</v>
      </c>
      <c r="P6">
        <v>1798.94155793245</v>
      </c>
      <c r="Q6">
        <v>2167.7688238295882</v>
      </c>
      <c r="R6">
        <v>9716.4335325243483</v>
      </c>
      <c r="S6">
        <v>1536.664391072263</v>
      </c>
      <c r="T6">
        <v>1864.5108496474968</v>
      </c>
      <c r="U6">
        <v>8659.1287036192189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1182.1696650310992</v>
      </c>
      <c r="I7">
        <v>4037.8303349689008</v>
      </c>
      <c r="J7">
        <v>4985.8303349689013</v>
      </c>
      <c r="K7">
        <v>28493.830334968901</v>
      </c>
      <c r="L7">
        <v>3509.8303349689008</v>
      </c>
      <c r="M7">
        <v>4361.8303349689013</v>
      </c>
      <c r="N7">
        <v>25517.830334968901</v>
      </c>
      <c r="O7">
        <v>0.62092132305915493</v>
      </c>
      <c r="P7">
        <v>2507.1749538772806</v>
      </c>
      <c r="Q7">
        <v>3095.8083681373596</v>
      </c>
      <c r="R7">
        <v>17692.426830611974</v>
      </c>
      <c r="S7">
        <v>2179.328495302047</v>
      </c>
      <c r="T7">
        <v>2708.3534625484472</v>
      </c>
      <c r="U7">
        <v>15844.564973187929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1182.1696650310992</v>
      </c>
      <c r="I8">
        <v>5945.8303349689013</v>
      </c>
      <c r="J8">
        <v>7541.8303349689013</v>
      </c>
      <c r="K8">
        <v>54737.830334968901</v>
      </c>
      <c r="L8">
        <v>5225.8303349689013</v>
      </c>
      <c r="M8">
        <v>6665.8303349689013</v>
      </c>
      <c r="N8">
        <v>49145.830334968901</v>
      </c>
      <c r="O8">
        <v>0.56447393005377722</v>
      </c>
      <c r="P8">
        <v>3356.2662166128625</v>
      </c>
      <c r="Q8">
        <v>4257.1666089786904</v>
      </c>
      <c r="R8">
        <v>30898.078211796761</v>
      </c>
      <c r="S8">
        <v>2949.8449869741426</v>
      </c>
      <c r="T8">
        <v>3762.6874462515821</v>
      </c>
      <c r="U8">
        <v>27741.53999493604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1182.1696650310992</v>
      </c>
      <c r="I9">
        <v>8573.8303349689013</v>
      </c>
      <c r="J9">
        <v>11141.830334968901</v>
      </c>
      <c r="K9">
        <v>99293.830334968894</v>
      </c>
      <c r="L9">
        <v>7589.8303349689013</v>
      </c>
      <c r="M9">
        <v>9905.8303349689013</v>
      </c>
      <c r="N9">
        <v>89237.830334968894</v>
      </c>
      <c r="O9">
        <v>0.51315811823070645</v>
      </c>
      <c r="P9">
        <v>4399.7306407219885</v>
      </c>
      <c r="Q9">
        <v>5717.5206883384435</v>
      </c>
      <c r="R9">
        <v>50953.435126611672</v>
      </c>
      <c r="S9">
        <v>3894.7830523829739</v>
      </c>
      <c r="T9">
        <v>5083.2572542052903</v>
      </c>
      <c r="U9">
        <v>45793.117089683692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1182.1696650310992</v>
      </c>
      <c r="I10">
        <v>12125.830334968901</v>
      </c>
      <c r="J10">
        <v>16169.830334968901</v>
      </c>
      <c r="K10">
        <v>163937.83033496889</v>
      </c>
      <c r="L10">
        <v>10793.830334968901</v>
      </c>
      <c r="M10">
        <v>14429.830334968901</v>
      </c>
      <c r="N10">
        <v>147425.83033496889</v>
      </c>
      <c r="O10">
        <v>0.46650738020973315</v>
      </c>
      <c r="P10">
        <v>5656.7893424340527</v>
      </c>
      <c r="Q10">
        <v>7543.3451880022139</v>
      </c>
      <c r="R10">
        <v>76478.207746834058</v>
      </c>
      <c r="S10">
        <v>5035.4015119946889</v>
      </c>
      <c r="T10">
        <v>6731.6223464372779</v>
      </c>
      <c r="U10">
        <v>68775.237884810951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1182.1696650310992</v>
      </c>
      <c r="I11">
        <v>16925.830334968901</v>
      </c>
      <c r="J11">
        <v>23153.830334968901</v>
      </c>
      <c r="K11">
        <v>233021.83033496889</v>
      </c>
      <c r="L11">
        <v>15113.830334968901</v>
      </c>
      <c r="M11">
        <v>20717.830334968901</v>
      </c>
      <c r="N11">
        <v>209597.83033496889</v>
      </c>
      <c r="O11">
        <v>0.42409761837248466</v>
      </c>
      <c r="P11">
        <v>7178.2043340370656</v>
      </c>
      <c r="Q11">
        <v>9819.4843012608999</v>
      </c>
      <c r="R11">
        <v>98824.00327385751</v>
      </c>
      <c r="S11">
        <v>6409.7394495461231</v>
      </c>
      <c r="T11">
        <v>8786.3825029055279</v>
      </c>
      <c r="U11">
        <v>88889.940661100423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1182.1696650310992</v>
      </c>
      <c r="I12">
        <v>23345.830334968901</v>
      </c>
      <c r="J12">
        <v>32681.830334968901</v>
      </c>
      <c r="K12">
        <v>274493.83033496892</v>
      </c>
      <c r="L12">
        <v>20885.830334968901</v>
      </c>
      <c r="M12">
        <v>29285.830334968901</v>
      </c>
      <c r="N12">
        <v>246917.83033496889</v>
      </c>
      <c r="O12">
        <v>0.38554328942953148</v>
      </c>
      <c r="P12">
        <v>9000.8282218076511</v>
      </c>
      <c r="Q12">
        <v>12600.260371921757</v>
      </c>
      <c r="R12">
        <v>105829.25427545563</v>
      </c>
      <c r="S12">
        <v>8052.3917298110036</v>
      </c>
      <c r="T12">
        <v>11290.955361019069</v>
      </c>
      <c r="U12">
        <v>95197.512526146864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1182.1696650310992</v>
      </c>
      <c r="I13">
        <v>31829.830334968901</v>
      </c>
      <c r="J13">
        <v>45461.830334968901</v>
      </c>
      <c r="K13">
        <v>283373.83033496892</v>
      </c>
      <c r="L13">
        <v>28517.830334968901</v>
      </c>
      <c r="M13">
        <v>40793.830334968901</v>
      </c>
      <c r="N13">
        <v>254909.83033496889</v>
      </c>
      <c r="O13">
        <v>0.3504938994813922</v>
      </c>
      <c r="P13">
        <v>11156.161353934358</v>
      </c>
      <c r="Q13">
        <v>15934.094191664697</v>
      </c>
      <c r="R13">
        <v>99320.798805081693</v>
      </c>
      <c r="S13">
        <v>9995.3255588519878</v>
      </c>
      <c r="T13">
        <v>14297.988668885559</v>
      </c>
      <c r="U13">
        <v>89344.340450243326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1182.1696650310992</v>
      </c>
      <c r="I14">
        <v>42881.830334968901</v>
      </c>
      <c r="J14">
        <v>62189.830334968901</v>
      </c>
      <c r="K14">
        <v>283781.83033496892</v>
      </c>
      <c r="L14">
        <v>38465.830334968901</v>
      </c>
      <c r="M14">
        <v>55841.830334968901</v>
      </c>
      <c r="N14">
        <v>255281.83033496889</v>
      </c>
      <c r="O14">
        <v>0.31863081771035656</v>
      </c>
      <c r="P14">
        <v>13663.472664547915</v>
      </c>
      <c r="Q14">
        <v>19815.59649289948</v>
      </c>
      <c r="R14">
        <v>90421.63665097281</v>
      </c>
      <c r="S14">
        <v>12256.39897353898</v>
      </c>
      <c r="T14">
        <v>17792.928062074134</v>
      </c>
      <c r="U14">
        <v>81340.658346227647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1182.1696650310992</v>
      </c>
      <c r="I15">
        <v>57005.830334968901</v>
      </c>
      <c r="J15">
        <v>83321.830334968894</v>
      </c>
      <c r="K15">
        <v>283853.83033496892</v>
      </c>
      <c r="L15">
        <v>51185.830334968901</v>
      </c>
      <c r="M15">
        <v>74861.830334968894</v>
      </c>
      <c r="N15">
        <v>255341.83033496889</v>
      </c>
      <c r="O15">
        <v>0.28966437973668779</v>
      </c>
      <c r="P15">
        <v>16512.558485353627</v>
      </c>
      <c r="Q15">
        <v>24135.366302504302</v>
      </c>
      <c r="R15">
        <v>82222.343699861784</v>
      </c>
      <c r="S15">
        <v>14826.711795286104</v>
      </c>
      <c r="T15">
        <v>21684.805649931925</v>
      </c>
      <c r="U15">
        <v>73963.432904809335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1182.1696650310992</v>
      </c>
      <c r="I16">
        <v>74549.830334968894</v>
      </c>
      <c r="J16">
        <v>108809.83033496889</v>
      </c>
      <c r="K16">
        <v>283889.83033496892</v>
      </c>
      <c r="L16">
        <v>66965.830334968894</v>
      </c>
      <c r="M16">
        <v>97805.830334968894</v>
      </c>
      <c r="N16">
        <v>255377.83033496889</v>
      </c>
      <c r="O16">
        <v>0.26333125430607973</v>
      </c>
      <c r="P16">
        <v>19631.300330412792</v>
      </c>
      <c r="Q16">
        <v>28653.029102939083</v>
      </c>
      <c r="R16">
        <v>74757.065106847527</v>
      </c>
      <c r="S16">
        <v>17634.196097755481</v>
      </c>
      <c r="T16">
        <v>25755.33198055498</v>
      </c>
      <c r="U16">
        <v>67248.964384072577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1182.1696650310992</v>
      </c>
      <c r="I17">
        <v>95633.830334968894</v>
      </c>
      <c r="J17">
        <v>137777.83033496889</v>
      </c>
      <c r="K17">
        <v>283913.83033496892</v>
      </c>
      <c r="L17">
        <v>85949.830334968894</v>
      </c>
      <c r="M17">
        <v>123881.83033496889</v>
      </c>
      <c r="N17">
        <v>255401.83033496889</v>
      </c>
      <c r="O17">
        <v>0.23939204936916339</v>
      </c>
      <c r="P17">
        <v>22893.978632911068</v>
      </c>
      <c r="Q17">
        <v>32982.917161525089</v>
      </c>
      <c r="R17">
        <v>67966.713688137155</v>
      </c>
      <c r="S17">
        <v>20575.706026820091</v>
      </c>
      <c r="T17">
        <v>29656.325243491196</v>
      </c>
      <c r="U17">
        <v>61141.167576523563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1182.1696650310992</v>
      </c>
      <c r="I18">
        <v>119861.83033496889</v>
      </c>
      <c r="J18">
        <v>168329.83033496889</v>
      </c>
      <c r="K18">
        <v>283925.83033496892</v>
      </c>
      <c r="L18">
        <v>107753.83033496889</v>
      </c>
      <c r="M18">
        <v>151373.83033496889</v>
      </c>
      <c r="N18">
        <v>255413.83033496889</v>
      </c>
      <c r="O18">
        <v>0.21762913579014853</v>
      </c>
      <c r="P18">
        <v>26085.426550024691</v>
      </c>
      <c r="Q18">
        <v>36633.475503501606</v>
      </c>
      <c r="R18">
        <v>61790.533084299626</v>
      </c>
      <c r="S18">
        <v>23450.372973877573</v>
      </c>
      <c r="T18">
        <v>32943.355877043854</v>
      </c>
      <c r="U18">
        <v>55585.491164650906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1182.1696650310992</v>
      </c>
      <c r="I19">
        <v>146261.83033496889</v>
      </c>
      <c r="J19">
        <v>197801.83033496889</v>
      </c>
      <c r="K19">
        <v>283925.83033496892</v>
      </c>
      <c r="L19">
        <v>131513.83033496889</v>
      </c>
      <c r="M19">
        <v>177893.83033496889</v>
      </c>
      <c r="N19">
        <v>255413.83033496889</v>
      </c>
      <c r="O19">
        <v>0.19784466890013502</v>
      </c>
      <c r="P19">
        <v>28937.123395349645</v>
      </c>
      <c r="Q19">
        <v>39134.037630462604</v>
      </c>
      <c r="R19">
        <v>56173.211894817839</v>
      </c>
      <c r="S19">
        <v>26019.310218410454</v>
      </c>
      <c r="T19">
        <v>35195.345961998719</v>
      </c>
      <c r="U19">
        <v>50532.264695137186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1182.1696650310992</v>
      </c>
      <c r="I20">
        <v>173237.83033496889</v>
      </c>
      <c r="J20">
        <v>223577.83033496889</v>
      </c>
      <c r="K20">
        <v>283937.83033496892</v>
      </c>
      <c r="L20">
        <v>155789.83033496889</v>
      </c>
      <c r="M20">
        <v>201101.83033496889</v>
      </c>
      <c r="N20">
        <v>255425.83033496889</v>
      </c>
      <c r="O20">
        <v>0.17985878990921364</v>
      </c>
      <c r="P20">
        <v>31158.346530545168</v>
      </c>
      <c r="Q20">
        <v>40212.438014574982</v>
      </c>
      <c r="R20">
        <v>51068.714573495126</v>
      </c>
      <c r="S20">
        <v>28020.170364209207</v>
      </c>
      <c r="T20">
        <v>36169.931852575493</v>
      </c>
      <c r="U20">
        <v>45940.580755603616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1182.1696650310992</v>
      </c>
      <c r="I21">
        <v>198905.83033496889</v>
      </c>
      <c r="J21">
        <v>243989.83033496889</v>
      </c>
      <c r="K21">
        <v>283937.83033496892</v>
      </c>
      <c r="L21">
        <v>178889.83033496889</v>
      </c>
      <c r="M21">
        <v>219461.83033496889</v>
      </c>
      <c r="N21">
        <v>255425.83033496889</v>
      </c>
      <c r="O21">
        <v>0.16350799082655781</v>
      </c>
      <c r="P21">
        <v>32522.692681758959</v>
      </c>
      <c r="Q21">
        <v>39894.286940183491</v>
      </c>
      <c r="R21">
        <v>46426.104157722824</v>
      </c>
      <c r="S21">
        <v>29249.916737374577</v>
      </c>
      <c r="T21">
        <v>35883.762941189678</v>
      </c>
      <c r="U21">
        <v>41764.164323276003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1182.1696650310992</v>
      </c>
      <c r="I22">
        <v>221525.83033496889</v>
      </c>
      <c r="J22">
        <v>258713.83033496889</v>
      </c>
      <c r="K22">
        <v>283937.83033496892</v>
      </c>
      <c r="L22">
        <v>199253.83033496889</v>
      </c>
      <c r="M22">
        <v>232721.83033496889</v>
      </c>
      <c r="N22">
        <v>255425.83033496889</v>
      </c>
      <c r="O22">
        <v>0.14864362802414349</v>
      </c>
      <c r="P22">
        <v>32928.403122050637</v>
      </c>
      <c r="Q22">
        <v>38456.162361012488</v>
      </c>
      <c r="R22">
        <v>42205.549234293489</v>
      </c>
      <c r="S22">
        <v>29617.812238696915</v>
      </c>
      <c r="T22">
        <v>34592.617181408947</v>
      </c>
      <c r="U22">
        <v>37967.4221120691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D41" sqref="D41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2050.4530992977466</v>
      </c>
      <c r="I2">
        <v>-898.45309929774658</v>
      </c>
      <c r="J2">
        <v>-898.45309929774658</v>
      </c>
      <c r="K2">
        <v>-898.45309929774658</v>
      </c>
      <c r="L2">
        <v>-1018.4530992977466</v>
      </c>
      <c r="M2">
        <v>-1018.4530992977466</v>
      </c>
      <c r="N2">
        <v>-1018.4530992977466</v>
      </c>
      <c r="O2">
        <v>1</v>
      </c>
      <c r="P2">
        <v>-898.45309929774658</v>
      </c>
      <c r="Q2">
        <v>-898.45309929774658</v>
      </c>
      <c r="R2">
        <v>-898.45309929774658</v>
      </c>
      <c r="S2">
        <v>-1018.4530992977466</v>
      </c>
      <c r="T2">
        <v>-1018.4530992977466</v>
      </c>
      <c r="U2">
        <v>-1018.4530992977466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2050.4530992977466</v>
      </c>
      <c r="I3">
        <v>-514.45309929774658</v>
      </c>
      <c r="J3">
        <v>-466.45309929774658</v>
      </c>
      <c r="K3">
        <v>97.546900702253424</v>
      </c>
      <c r="L3">
        <v>-670.45309929774658</v>
      </c>
      <c r="M3">
        <v>-634.45309929774658</v>
      </c>
      <c r="N3">
        <v>-118.45309929774658</v>
      </c>
      <c r="O3">
        <v>0.90909090909090906</v>
      </c>
      <c r="P3">
        <v>-467.68463572522415</v>
      </c>
      <c r="Q3">
        <v>-424.04827208886053</v>
      </c>
      <c r="R3">
        <v>88.679000638412205</v>
      </c>
      <c r="S3">
        <v>-609.50281754340597</v>
      </c>
      <c r="T3">
        <v>-576.77554481613322</v>
      </c>
      <c r="U3">
        <v>-107.68463572522415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2050.4530992977466</v>
      </c>
      <c r="I4">
        <v>13.546900702253424</v>
      </c>
      <c r="J4">
        <v>145.54690070225342</v>
      </c>
      <c r="K4">
        <v>2053.5469007022534</v>
      </c>
      <c r="L4">
        <v>-202.45309929774658</v>
      </c>
      <c r="M4">
        <v>-82.453099297746576</v>
      </c>
      <c r="N4">
        <v>1633.5469007022534</v>
      </c>
      <c r="O4">
        <v>0.82644628099173545</v>
      </c>
      <c r="P4">
        <v>11.195785704341672</v>
      </c>
      <c r="Q4">
        <v>120.28669479525075</v>
      </c>
      <c r="R4">
        <v>1697.1461989274819</v>
      </c>
      <c r="S4">
        <v>-167.3166109898732</v>
      </c>
      <c r="T4">
        <v>-68.143057270864929</v>
      </c>
      <c r="U4">
        <v>1350.038760910953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2050.4530992977466</v>
      </c>
      <c r="I5">
        <v>745.54690070225342</v>
      </c>
      <c r="J5">
        <v>1033.5469007022534</v>
      </c>
      <c r="K5">
        <v>5881.546900702253</v>
      </c>
      <c r="L5">
        <v>457.54690070225342</v>
      </c>
      <c r="M5">
        <v>721.54690070225342</v>
      </c>
      <c r="N5">
        <v>5077.546900702253</v>
      </c>
      <c r="O5">
        <v>0.75131480090157754</v>
      </c>
      <c r="P5">
        <v>560.14042126390177</v>
      </c>
      <c r="Q5">
        <v>776.51908392355608</v>
      </c>
      <c r="R5">
        <v>4418.8932386944034</v>
      </c>
      <c r="S5">
        <v>343.7617586042474</v>
      </c>
      <c r="T5">
        <v>542.10886604226391</v>
      </c>
      <c r="U5">
        <v>3814.8361387695354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2050.4530992977466</v>
      </c>
      <c r="I6">
        <v>1765.5469007022534</v>
      </c>
      <c r="J6">
        <v>2305.5469007022534</v>
      </c>
      <c r="K6">
        <v>13357.546900702253</v>
      </c>
      <c r="L6">
        <v>1381.5469007022534</v>
      </c>
      <c r="M6">
        <v>1861.5469007022534</v>
      </c>
      <c r="N6">
        <v>11809.546900702253</v>
      </c>
      <c r="O6">
        <v>0.68301345536507052</v>
      </c>
      <c r="P6">
        <v>1205.8922892577373</v>
      </c>
      <c r="Q6">
        <v>1574.7195551548753</v>
      </c>
      <c r="R6">
        <v>9123.3842638496335</v>
      </c>
      <c r="S6">
        <v>943.61512239755007</v>
      </c>
      <c r="T6">
        <v>1271.4615809727838</v>
      </c>
      <c r="U6">
        <v>8066.079434944505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2050.4530992977466</v>
      </c>
      <c r="I7">
        <v>3169.5469007022534</v>
      </c>
      <c r="J7">
        <v>4117.546900702253</v>
      </c>
      <c r="K7">
        <v>27625.546900702255</v>
      </c>
      <c r="L7">
        <v>2641.5469007022534</v>
      </c>
      <c r="M7">
        <v>3493.5469007022534</v>
      </c>
      <c r="N7">
        <v>24649.546900702255</v>
      </c>
      <c r="O7">
        <v>0.62092132305915493</v>
      </c>
      <c r="P7">
        <v>1968.039255082087</v>
      </c>
      <c r="Q7">
        <v>2556.6726693421656</v>
      </c>
      <c r="R7">
        <v>17153.291131816783</v>
      </c>
      <c r="S7">
        <v>1640.1927965068533</v>
      </c>
      <c r="T7">
        <v>2169.2177637532532</v>
      </c>
      <c r="U7">
        <v>15305.429274392736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2050.4530992977466</v>
      </c>
      <c r="I8">
        <v>5077.546900702253</v>
      </c>
      <c r="J8">
        <v>6673.546900702253</v>
      </c>
      <c r="K8">
        <v>53869.546900702255</v>
      </c>
      <c r="L8">
        <v>4357.546900702253</v>
      </c>
      <c r="M8">
        <v>5797.546900702253</v>
      </c>
      <c r="N8">
        <v>48277.546900702255</v>
      </c>
      <c r="O8">
        <v>0.56447393005377722</v>
      </c>
      <c r="P8">
        <v>2866.142854071777</v>
      </c>
      <c r="Q8">
        <v>3767.0432464376054</v>
      </c>
      <c r="R8">
        <v>30407.954849255675</v>
      </c>
      <c r="S8">
        <v>2459.7216244330571</v>
      </c>
      <c r="T8">
        <v>3272.5640837104966</v>
      </c>
      <c r="U8">
        <v>27251.416632394954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2050.4530992977466</v>
      </c>
      <c r="I9">
        <v>7705.546900702253</v>
      </c>
      <c r="J9">
        <v>10273.546900702253</v>
      </c>
      <c r="K9">
        <v>98425.546900702248</v>
      </c>
      <c r="L9">
        <v>6721.546900702253</v>
      </c>
      <c r="M9">
        <v>9037.546900702253</v>
      </c>
      <c r="N9">
        <v>88369.546900702248</v>
      </c>
      <c r="O9">
        <v>0.51315811823070645</v>
      </c>
      <c r="P9">
        <v>3954.1639475028205</v>
      </c>
      <c r="Q9">
        <v>5271.9539951192746</v>
      </c>
      <c r="R9">
        <v>50507.868433392505</v>
      </c>
      <c r="S9">
        <v>3449.2163591638055</v>
      </c>
      <c r="T9">
        <v>4637.6905609861215</v>
      </c>
      <c r="U9">
        <v>45347.550396464525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2050.4530992977466</v>
      </c>
      <c r="I10">
        <v>11257.546900702253</v>
      </c>
      <c r="J10">
        <v>15301.546900702253</v>
      </c>
      <c r="K10">
        <v>163069.54690070226</v>
      </c>
      <c r="L10">
        <v>9925.546900702253</v>
      </c>
      <c r="M10">
        <v>13561.546900702253</v>
      </c>
      <c r="N10">
        <v>146557.54690070226</v>
      </c>
      <c r="O10">
        <v>0.46650738020973315</v>
      </c>
      <c r="P10">
        <v>5251.7287122348089</v>
      </c>
      <c r="Q10">
        <v>7138.2845578029701</v>
      </c>
      <c r="R10">
        <v>76073.14711663482</v>
      </c>
      <c r="S10">
        <v>4630.3408817954441</v>
      </c>
      <c r="T10">
        <v>6326.561716238034</v>
      </c>
      <c r="U10">
        <v>68370.177254611714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2050.4530992977466</v>
      </c>
      <c r="I11">
        <v>16057.546900702253</v>
      </c>
      <c r="J11">
        <v>22285.546900702255</v>
      </c>
      <c r="K11">
        <v>232153.54690070226</v>
      </c>
      <c r="L11">
        <v>14245.546900702253</v>
      </c>
      <c r="M11">
        <v>19849.546900702255</v>
      </c>
      <c r="N11">
        <v>208729.54690070226</v>
      </c>
      <c r="O11">
        <v>0.42409761837248466</v>
      </c>
      <c r="P11">
        <v>6809.967397492298</v>
      </c>
      <c r="Q11">
        <v>9451.2473647161332</v>
      </c>
      <c r="R11">
        <v>98455.766337312743</v>
      </c>
      <c r="S11">
        <v>6041.5025130013555</v>
      </c>
      <c r="T11">
        <v>8418.1455663607612</v>
      </c>
      <c r="U11">
        <v>88521.703724555671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2050.4530992977466</v>
      </c>
      <c r="I12">
        <v>22477.546900702255</v>
      </c>
      <c r="J12">
        <v>31813.546900702255</v>
      </c>
      <c r="K12">
        <v>273625.54690070223</v>
      </c>
      <c r="L12">
        <v>20017.546900702255</v>
      </c>
      <c r="M12">
        <v>28417.546900702255</v>
      </c>
      <c r="N12">
        <v>246049.54690070226</v>
      </c>
      <c r="O12">
        <v>0.38554328942953148</v>
      </c>
      <c r="P12">
        <v>8666.0673704033179</v>
      </c>
      <c r="Q12">
        <v>12265.499520517424</v>
      </c>
      <c r="R12">
        <v>105494.49342405128</v>
      </c>
      <c r="S12">
        <v>7717.6308784066705</v>
      </c>
      <c r="T12">
        <v>10956.194509614734</v>
      </c>
      <c r="U12">
        <v>94862.751674742525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2050.4530992977466</v>
      </c>
      <c r="I13">
        <v>30961.546900702255</v>
      </c>
      <c r="J13">
        <v>44593.546900702255</v>
      </c>
      <c r="K13">
        <v>282505.54690070223</v>
      </c>
      <c r="L13">
        <v>27649.546900702255</v>
      </c>
      <c r="M13">
        <v>39925.546900702255</v>
      </c>
      <c r="N13">
        <v>254041.54690070226</v>
      </c>
      <c r="O13">
        <v>0.3504938994813922</v>
      </c>
      <c r="P13">
        <v>10851.833307203146</v>
      </c>
      <c r="Q13">
        <v>15629.766144933485</v>
      </c>
      <c r="R13">
        <v>99016.470758350464</v>
      </c>
      <c r="S13">
        <v>9690.9975121207754</v>
      </c>
      <c r="T13">
        <v>13993.660622154346</v>
      </c>
      <c r="U13">
        <v>89040.012403512126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2050.4530992977466</v>
      </c>
      <c r="I14">
        <v>42013.546900702255</v>
      </c>
      <c r="J14">
        <v>61321.546900702255</v>
      </c>
      <c r="K14">
        <v>282913.54690070223</v>
      </c>
      <c r="L14">
        <v>37597.546900702255</v>
      </c>
      <c r="M14">
        <v>54973.546900702255</v>
      </c>
      <c r="N14">
        <v>254413.54690070226</v>
      </c>
      <c r="O14">
        <v>0.31863081771035656</v>
      </c>
      <c r="P14">
        <v>13386.810803883176</v>
      </c>
      <c r="Q14">
        <v>19538.934632234741</v>
      </c>
      <c r="R14">
        <v>90144.974790308072</v>
      </c>
      <c r="S14">
        <v>11979.737112874242</v>
      </c>
      <c r="T14">
        <v>17516.266201409398</v>
      </c>
      <c r="U14">
        <v>81063.996485562908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2050.4530992977466</v>
      </c>
      <c r="I15">
        <v>56137.546900702255</v>
      </c>
      <c r="J15">
        <v>82453.546900702248</v>
      </c>
      <c r="K15">
        <v>282985.54690070223</v>
      </c>
      <c r="L15">
        <v>50317.546900702255</v>
      </c>
      <c r="M15">
        <v>73993.546900702248</v>
      </c>
      <c r="N15">
        <v>254473.54690070226</v>
      </c>
      <c r="O15">
        <v>0.28966437973668779</v>
      </c>
      <c r="P15">
        <v>16261.047702931139</v>
      </c>
      <c r="Q15">
        <v>23883.855520081812</v>
      </c>
      <c r="R15">
        <v>81970.832917439286</v>
      </c>
      <c r="S15">
        <v>14575.201012863616</v>
      </c>
      <c r="T15">
        <v>21433.294867509434</v>
      </c>
      <c r="U15">
        <v>73711.922122386852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2050.4530992977466</v>
      </c>
      <c r="I16">
        <v>73681.546900702248</v>
      </c>
      <c r="J16">
        <v>107941.54690070225</v>
      </c>
      <c r="K16">
        <v>283021.54690070223</v>
      </c>
      <c r="L16">
        <v>66097.546900702248</v>
      </c>
      <c r="M16">
        <v>96937.546900702248</v>
      </c>
      <c r="N16">
        <v>254509.54690070226</v>
      </c>
      <c r="O16">
        <v>0.26333125430607973</v>
      </c>
      <c r="P16">
        <v>19402.654164574164</v>
      </c>
      <c r="Q16">
        <v>28424.382937100458</v>
      </c>
      <c r="R16">
        <v>74528.418941008887</v>
      </c>
      <c r="S16">
        <v>17405.549931916856</v>
      </c>
      <c r="T16">
        <v>25526.685814716355</v>
      </c>
      <c r="U16">
        <v>67020.318218233951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2050.4530992977466</v>
      </c>
      <c r="I17">
        <v>94765.546900702248</v>
      </c>
      <c r="J17">
        <v>136909.54690070226</v>
      </c>
      <c r="K17">
        <v>283045.54690070223</v>
      </c>
      <c r="L17">
        <v>85081.546900702248</v>
      </c>
      <c r="M17">
        <v>123013.54690070225</v>
      </c>
      <c r="N17">
        <v>254533.54690070226</v>
      </c>
      <c r="O17">
        <v>0.23939204936916339</v>
      </c>
      <c r="P17">
        <v>22686.118482148682</v>
      </c>
      <c r="Q17">
        <v>32775.057010762706</v>
      </c>
      <c r="R17">
        <v>67758.853537374758</v>
      </c>
      <c r="S17">
        <v>20367.845876057701</v>
      </c>
      <c r="T17">
        <v>29448.465092728809</v>
      </c>
      <c r="U17">
        <v>60933.307425761181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2050.4530992977466</v>
      </c>
      <c r="I18">
        <v>118993.54690070225</v>
      </c>
      <c r="J18">
        <v>167461.54690070226</v>
      </c>
      <c r="K18">
        <v>283057.54690070223</v>
      </c>
      <c r="L18">
        <v>106885.54690070225</v>
      </c>
      <c r="M18">
        <v>150505.54690070226</v>
      </c>
      <c r="N18">
        <v>254545.54690070226</v>
      </c>
      <c r="O18">
        <v>0.21762913579014853</v>
      </c>
      <c r="P18">
        <v>25896.462776604338</v>
      </c>
      <c r="Q18">
        <v>36444.511730081256</v>
      </c>
      <c r="R18">
        <v>61601.569310879262</v>
      </c>
      <c r="S18">
        <v>23261.409200457219</v>
      </c>
      <c r="T18">
        <v>32754.392103623501</v>
      </c>
      <c r="U18">
        <v>55396.527391230557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2050.4530992977466</v>
      </c>
      <c r="I19">
        <v>145393.54690070226</v>
      </c>
      <c r="J19">
        <v>196933.54690070226</v>
      </c>
      <c r="K19">
        <v>283057.54690070223</v>
      </c>
      <c r="L19">
        <v>130645.54690070225</v>
      </c>
      <c r="M19">
        <v>177025.54690070226</v>
      </c>
      <c r="N19">
        <v>254545.54690070226</v>
      </c>
      <c r="O19">
        <v>0.19784466890013502</v>
      </c>
      <c r="P19">
        <v>28765.338146785693</v>
      </c>
      <c r="Q19">
        <v>38962.252381898652</v>
      </c>
      <c r="R19">
        <v>56001.426646253873</v>
      </c>
      <c r="S19">
        <v>25847.524969846498</v>
      </c>
      <c r="T19">
        <v>35023.560713434759</v>
      </c>
      <c r="U19">
        <v>50360.479446573227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2050.4530992977466</v>
      </c>
      <c r="I20">
        <v>172369.54690070226</v>
      </c>
      <c r="J20">
        <v>222709.54690070226</v>
      </c>
      <c r="K20">
        <v>283069.54690070223</v>
      </c>
      <c r="L20">
        <v>154921.54690070226</v>
      </c>
      <c r="M20">
        <v>200233.54690070226</v>
      </c>
      <c r="N20">
        <v>254557.54690070226</v>
      </c>
      <c r="O20">
        <v>0.17985878990921364</v>
      </c>
      <c r="P20">
        <v>31002.178122759757</v>
      </c>
      <c r="Q20">
        <v>40056.269606789567</v>
      </c>
      <c r="R20">
        <v>50912.546165709697</v>
      </c>
      <c r="S20">
        <v>27864.001956423795</v>
      </c>
      <c r="T20">
        <v>36013.763444790085</v>
      </c>
      <c r="U20">
        <v>45784.412347818208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2050.4530992977466</v>
      </c>
      <c r="I21">
        <v>198037.54690070226</v>
      </c>
      <c r="J21">
        <v>243121.54690070226</v>
      </c>
      <c r="K21">
        <v>283069.54690070223</v>
      </c>
      <c r="L21">
        <v>178021.54690070226</v>
      </c>
      <c r="M21">
        <v>218593.54690070226</v>
      </c>
      <c r="N21">
        <v>254557.54690070226</v>
      </c>
      <c r="O21">
        <v>0.16350799082655781</v>
      </c>
      <c r="P21">
        <v>32380.721401954037</v>
      </c>
      <c r="Q21">
        <v>39752.315660378568</v>
      </c>
      <c r="R21">
        <v>46284.132877917895</v>
      </c>
      <c r="S21">
        <v>29107.945457569658</v>
      </c>
      <c r="T21">
        <v>35741.791661384763</v>
      </c>
      <c r="U21">
        <v>41622.193043471088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2050.4530992977466</v>
      </c>
      <c r="I22">
        <v>220657.54690070226</v>
      </c>
      <c r="J22">
        <v>257845.54690070226</v>
      </c>
      <c r="K22">
        <v>283069.54690070223</v>
      </c>
      <c r="L22">
        <v>198385.54690070226</v>
      </c>
      <c r="M22">
        <v>231853.54690070226</v>
      </c>
      <c r="N22">
        <v>254557.54690070226</v>
      </c>
      <c r="O22">
        <v>0.14864362802414349</v>
      </c>
      <c r="P22">
        <v>32799.338322227981</v>
      </c>
      <c r="Q22">
        <v>38327.097561189832</v>
      </c>
      <c r="R22">
        <v>42076.484434470825</v>
      </c>
      <c r="S22">
        <v>29488.747438874259</v>
      </c>
      <c r="T22">
        <v>34463.552381586298</v>
      </c>
      <c r="U22">
        <v>37838.357312246451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46" sqref="J46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1315.1304224276582</v>
      </c>
      <c r="I2">
        <v>-623.93042242765819</v>
      </c>
      <c r="J2">
        <v>-623.93042242765819</v>
      </c>
      <c r="K2">
        <v>-623.93042242765819</v>
      </c>
      <c r="L2">
        <v>-695.93042242765819</v>
      </c>
      <c r="M2">
        <v>-695.93042242765819</v>
      </c>
      <c r="N2">
        <v>-695.93042242765819</v>
      </c>
      <c r="O2">
        <v>1</v>
      </c>
      <c r="P2">
        <v>-623.93042242765819</v>
      </c>
      <c r="Q2">
        <v>-623.93042242765819</v>
      </c>
      <c r="R2">
        <v>-623.93042242765819</v>
      </c>
      <c r="S2">
        <v>-695.93042242765819</v>
      </c>
      <c r="T2">
        <v>-695.93042242765819</v>
      </c>
      <c r="U2">
        <v>-695.93042242765819</v>
      </c>
    </row>
    <row r="3" spans="1:21" x14ac:dyDescent="0.25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1315.1304224276582</v>
      </c>
      <c r="I3">
        <v>-393.53042242765821</v>
      </c>
      <c r="J3">
        <v>-364.73042242765825</v>
      </c>
      <c r="K3">
        <v>-26.330422427658277</v>
      </c>
      <c r="L3">
        <v>-487.13042242765823</v>
      </c>
      <c r="M3">
        <v>-465.53042242765821</v>
      </c>
      <c r="N3">
        <v>-155.93042242765819</v>
      </c>
      <c r="O3">
        <v>0.90909090909090906</v>
      </c>
      <c r="P3">
        <v>-357.75492947968928</v>
      </c>
      <c r="Q3">
        <v>-331.57311129787115</v>
      </c>
      <c r="R3">
        <v>-23.936747661507525</v>
      </c>
      <c r="S3">
        <v>-442.8458385705984</v>
      </c>
      <c r="T3">
        <v>-423.20947493423472</v>
      </c>
      <c r="U3">
        <v>-141.75492947968925</v>
      </c>
    </row>
    <row r="4" spans="1:21" x14ac:dyDescent="0.25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1315.1304224276582</v>
      </c>
      <c r="I4">
        <v>-76.730422427658141</v>
      </c>
      <c r="J4">
        <v>2.4695775723419047</v>
      </c>
      <c r="K4">
        <v>1147.2695775723419</v>
      </c>
      <c r="L4">
        <v>-206.33042242765828</v>
      </c>
      <c r="M4">
        <v>-134.33042242765828</v>
      </c>
      <c r="N4">
        <v>895.26957757234186</v>
      </c>
      <c r="O4">
        <v>0.82644628099173545</v>
      </c>
      <c r="P4">
        <v>-63.413572254262917</v>
      </c>
      <c r="Q4">
        <v>2.0409732002825658</v>
      </c>
      <c r="R4">
        <v>948.15667567962123</v>
      </c>
      <c r="S4">
        <v>-170.52101027079195</v>
      </c>
      <c r="T4">
        <v>-111.016878039387</v>
      </c>
      <c r="U4">
        <v>739.89221286970394</v>
      </c>
    </row>
    <row r="5" spans="1:21" x14ac:dyDescent="0.25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1315.1304224276582</v>
      </c>
      <c r="I5">
        <v>362.4695775723419</v>
      </c>
      <c r="J5">
        <v>535.26957757234186</v>
      </c>
      <c r="K5">
        <v>3444.0695775723416</v>
      </c>
      <c r="L5">
        <v>189.66957757234172</v>
      </c>
      <c r="M5">
        <v>348.06957757234181</v>
      </c>
      <c r="N5">
        <v>2961.669577572342</v>
      </c>
      <c r="O5">
        <v>0.75131480090157754</v>
      </c>
      <c r="P5">
        <v>272.328758506643</v>
      </c>
      <c r="Q5">
        <v>402.15595610243554</v>
      </c>
      <c r="R5">
        <v>2587.580448964944</v>
      </c>
      <c r="S5">
        <v>142.50156091085023</v>
      </c>
      <c r="T5">
        <v>261.50982537366019</v>
      </c>
      <c r="U5">
        <v>2225.1461890100231</v>
      </c>
    </row>
    <row r="6" spans="1:21" x14ac:dyDescent="0.25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1315.1304224276582</v>
      </c>
      <c r="I6">
        <v>974.46957757234168</v>
      </c>
      <c r="J6">
        <v>1298.4695775723417</v>
      </c>
      <c r="K6">
        <v>7929.6695775723429</v>
      </c>
      <c r="L6">
        <v>744.06957757234204</v>
      </c>
      <c r="M6">
        <v>1032.069577572342</v>
      </c>
      <c r="N6">
        <v>7000.8695775723418</v>
      </c>
      <c r="O6">
        <v>0.68301345536507052</v>
      </c>
      <c r="P6">
        <v>665.57583332582567</v>
      </c>
      <c r="Q6">
        <v>886.87219286410857</v>
      </c>
      <c r="R6">
        <v>5416.0710180809647</v>
      </c>
      <c r="S6">
        <v>508.2095332097137</v>
      </c>
      <c r="T6">
        <v>704.91740835485405</v>
      </c>
      <c r="U6">
        <v>4781.6881207378865</v>
      </c>
    </row>
    <row r="7" spans="1:21" x14ac:dyDescent="0.25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1315.1304224276582</v>
      </c>
      <c r="I7">
        <v>1816.8695775723418</v>
      </c>
      <c r="J7">
        <v>2385.669577572342</v>
      </c>
      <c r="K7">
        <v>16490.469577572345</v>
      </c>
      <c r="L7">
        <v>1500.069577572342</v>
      </c>
      <c r="M7">
        <v>2011.2695775723419</v>
      </c>
      <c r="N7">
        <v>14704.869577572343</v>
      </c>
      <c r="O7">
        <v>0.62092132305915493</v>
      </c>
      <c r="P7">
        <v>1128.1330619321463</v>
      </c>
      <c r="Q7">
        <v>1481.3131104881938</v>
      </c>
      <c r="R7">
        <v>10239.284187972964</v>
      </c>
      <c r="S7">
        <v>931.42518678700628</v>
      </c>
      <c r="T7">
        <v>1248.8401671348461</v>
      </c>
      <c r="U7">
        <v>9130.5670735185358</v>
      </c>
    </row>
    <row r="8" spans="1:21" x14ac:dyDescent="0.25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1315.1304224276582</v>
      </c>
      <c r="I8">
        <v>2961.669577572342</v>
      </c>
      <c r="J8">
        <v>3919.2695775723423</v>
      </c>
      <c r="K8">
        <v>32236.869577572343</v>
      </c>
      <c r="L8">
        <v>2529.669577572342</v>
      </c>
      <c r="M8">
        <v>3393.669577572342</v>
      </c>
      <c r="N8">
        <v>28881.669577572342</v>
      </c>
      <c r="O8">
        <v>0.56447393005377722</v>
      </c>
      <c r="P8">
        <v>1671.7852659729701</v>
      </c>
      <c r="Q8">
        <v>2212.3255013924672</v>
      </c>
      <c r="R8">
        <v>18196.872463083309</v>
      </c>
      <c r="S8">
        <v>1427.9325281897384</v>
      </c>
      <c r="T8">
        <v>1915.6380037562019</v>
      </c>
      <c r="U8">
        <v>16302.949532966875</v>
      </c>
    </row>
    <row r="9" spans="1:21" x14ac:dyDescent="0.25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1315.1304224276582</v>
      </c>
      <c r="I9">
        <v>4538.4695775723421</v>
      </c>
      <c r="J9">
        <v>6079.2695775723423</v>
      </c>
      <c r="K9">
        <v>58970.469577572338</v>
      </c>
      <c r="L9">
        <v>3948.0695775723416</v>
      </c>
      <c r="M9">
        <v>5337.669577572342</v>
      </c>
      <c r="N9">
        <v>52936.869577572339</v>
      </c>
      <c r="O9">
        <v>0.51315811823070645</v>
      </c>
      <c r="P9">
        <v>2328.9525080743324</v>
      </c>
      <c r="Q9">
        <v>3119.6265366442049</v>
      </c>
      <c r="R9">
        <v>30261.175199608144</v>
      </c>
      <c r="S9">
        <v>2025.983955070923</v>
      </c>
      <c r="T9">
        <v>2739.0684761643129</v>
      </c>
      <c r="U9">
        <v>27164.984377451354</v>
      </c>
    </row>
    <row r="10" spans="1:21" x14ac:dyDescent="0.25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1315.1304224276582</v>
      </c>
      <c r="I10">
        <v>6669.669577572342</v>
      </c>
      <c r="J10">
        <v>9096.0695775723434</v>
      </c>
      <c r="K10">
        <v>97756.869577572346</v>
      </c>
      <c r="L10">
        <v>5870.4695775723421</v>
      </c>
      <c r="M10">
        <v>8052.0695775723425</v>
      </c>
      <c r="N10">
        <v>87849.669577572349</v>
      </c>
      <c r="O10">
        <v>0.46650738020973315</v>
      </c>
      <c r="P10">
        <v>3111.450081497831</v>
      </c>
      <c r="Q10">
        <v>4243.3835888387284</v>
      </c>
      <c r="R10">
        <v>45604.301124137841</v>
      </c>
      <c r="S10">
        <v>2738.617383234212</v>
      </c>
      <c r="T10">
        <v>3756.3498838997662</v>
      </c>
      <c r="U10">
        <v>40982.519206923971</v>
      </c>
    </row>
    <row r="11" spans="1:21" x14ac:dyDescent="0.25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1315.1304224276582</v>
      </c>
      <c r="I11">
        <v>9549.669577572342</v>
      </c>
      <c r="J11">
        <v>13286.469577572341</v>
      </c>
      <c r="K11">
        <v>139207.26957757233</v>
      </c>
      <c r="L11">
        <v>8462.4695775723412</v>
      </c>
      <c r="M11">
        <v>11824.869577572343</v>
      </c>
      <c r="N11">
        <v>125152.86957757235</v>
      </c>
      <c r="O11">
        <v>0.42409761837248466</v>
      </c>
      <c r="P11">
        <v>4049.9921240926019</v>
      </c>
      <c r="Q11">
        <v>5634.7601044269022</v>
      </c>
      <c r="R11">
        <v>59037.471487984862</v>
      </c>
      <c r="S11">
        <v>3588.9131933980361</v>
      </c>
      <c r="T11">
        <v>5014.8990254136797</v>
      </c>
      <c r="U11">
        <v>53077.033920330621</v>
      </c>
    </row>
    <row r="12" spans="1:21" x14ac:dyDescent="0.25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1315.1304224276582</v>
      </c>
      <c r="I12">
        <v>13401.669577572342</v>
      </c>
      <c r="J12">
        <v>19003.269577572344</v>
      </c>
      <c r="K12">
        <v>164090.46957757234</v>
      </c>
      <c r="L12">
        <v>11925.669577572342</v>
      </c>
      <c r="M12">
        <v>16965.669577572342</v>
      </c>
      <c r="N12">
        <v>147544.86957757233</v>
      </c>
      <c r="O12">
        <v>0.38554328942953148</v>
      </c>
      <c r="P12">
        <v>5166.9237727849204</v>
      </c>
      <c r="Q12">
        <v>7326.5830628533849</v>
      </c>
      <c r="R12">
        <v>63263.979404973703</v>
      </c>
      <c r="S12">
        <v>4597.8618775869318</v>
      </c>
      <c r="T12">
        <v>6541.0000563117701</v>
      </c>
      <c r="U12">
        <v>56884.934355388446</v>
      </c>
    </row>
    <row r="13" spans="1:21" x14ac:dyDescent="0.25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1315.1304224276582</v>
      </c>
      <c r="I13">
        <v>18492.069577572343</v>
      </c>
      <c r="J13">
        <v>26671.269577572344</v>
      </c>
      <c r="K13">
        <v>169418.46957757234</v>
      </c>
      <c r="L13">
        <v>16504.869577572343</v>
      </c>
      <c r="M13">
        <v>23870.469577572345</v>
      </c>
      <c r="N13">
        <v>152340.06957757234</v>
      </c>
      <c r="O13">
        <v>0.3504938994813922</v>
      </c>
      <c r="P13">
        <v>6481.3575757245517</v>
      </c>
      <c r="Q13">
        <v>9348.1172783627553</v>
      </c>
      <c r="R13">
        <v>59380.14004641294</v>
      </c>
      <c r="S13">
        <v>5784.856098675129</v>
      </c>
      <c r="T13">
        <v>8366.4539646952726</v>
      </c>
      <c r="U13">
        <v>53394.265033509932</v>
      </c>
    </row>
    <row r="14" spans="1:21" x14ac:dyDescent="0.25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1315.1304224276582</v>
      </c>
      <c r="I14">
        <v>25123.269577572344</v>
      </c>
      <c r="J14">
        <v>36708.069577572343</v>
      </c>
      <c r="K14">
        <v>169663.26957757233</v>
      </c>
      <c r="L14">
        <v>22473.669577572342</v>
      </c>
      <c r="M14">
        <v>32899.26957757234</v>
      </c>
      <c r="N14">
        <v>152563.26957757233</v>
      </c>
      <c r="O14">
        <v>0.31863081771035656</v>
      </c>
      <c r="P14">
        <v>8005.0479290596004</v>
      </c>
      <c r="Q14">
        <v>11696.322226070539</v>
      </c>
      <c r="R14">
        <v>54059.946320914532</v>
      </c>
      <c r="S14">
        <v>7160.8037144542386</v>
      </c>
      <c r="T14">
        <v>10482.721167575331</v>
      </c>
      <c r="U14">
        <v>48611.359338067436</v>
      </c>
    </row>
    <row r="15" spans="1:21" x14ac:dyDescent="0.25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1315.1304224276582</v>
      </c>
      <c r="I15">
        <v>33597.669577572342</v>
      </c>
      <c r="J15">
        <v>49387.26957757234</v>
      </c>
      <c r="K15">
        <v>169706.46957757234</v>
      </c>
      <c r="L15">
        <v>30105.669577572342</v>
      </c>
      <c r="M15">
        <v>44311.26957757234</v>
      </c>
      <c r="N15">
        <v>152599.26957757233</v>
      </c>
      <c r="O15">
        <v>0.28966437973668779</v>
      </c>
      <c r="P15">
        <v>9732.0481187856785</v>
      </c>
      <c r="Q15">
        <v>14305.732809076084</v>
      </c>
      <c r="R15">
        <v>49157.919247490565</v>
      </c>
      <c r="S15">
        <v>8720.5401047451633</v>
      </c>
      <c r="T15">
        <v>12835.396417532656</v>
      </c>
      <c r="U15">
        <v>44202.572770459097</v>
      </c>
    </row>
    <row r="16" spans="1:21" x14ac:dyDescent="0.25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1315.1304224276582</v>
      </c>
      <c r="I16">
        <v>44124.069577572343</v>
      </c>
      <c r="J16">
        <v>64680.069577572336</v>
      </c>
      <c r="K16">
        <v>169728.06957757234</v>
      </c>
      <c r="L16">
        <v>39573.669577572342</v>
      </c>
      <c r="M16">
        <v>58077.669577572342</v>
      </c>
      <c r="N16">
        <v>152620.86957757233</v>
      </c>
      <c r="O16">
        <v>0.26333125430607973</v>
      </c>
      <c r="P16">
        <v>11619.24658695086</v>
      </c>
      <c r="Q16">
        <v>17032.283850466632</v>
      </c>
      <c r="R16">
        <v>44694.705452811701</v>
      </c>
      <c r="S16">
        <v>10420.984047356473</v>
      </c>
      <c r="T16">
        <v>15293.665577036172</v>
      </c>
      <c r="U16">
        <v>40189.845019146727</v>
      </c>
    </row>
    <row r="17" spans="1:21" x14ac:dyDescent="0.25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1315.1304224276582</v>
      </c>
      <c r="I17">
        <v>56774.469577572338</v>
      </c>
      <c r="J17">
        <v>82060.869577572346</v>
      </c>
      <c r="K17">
        <v>169742.46957757234</v>
      </c>
      <c r="L17">
        <v>50964.069577572343</v>
      </c>
      <c r="M17">
        <v>73723.269577572355</v>
      </c>
      <c r="N17">
        <v>152635.26957757233</v>
      </c>
      <c r="O17">
        <v>0.23939204936916339</v>
      </c>
      <c r="P17">
        <v>13591.356624022263</v>
      </c>
      <c r="Q17">
        <v>19644.719741190678</v>
      </c>
      <c r="R17">
        <v>40634.99765715791</v>
      </c>
      <c r="S17">
        <v>12200.393060367676</v>
      </c>
      <c r="T17">
        <v>17648.764590370341</v>
      </c>
      <c r="U17">
        <v>36539.669990189759</v>
      </c>
    </row>
    <row r="18" spans="1:21" x14ac:dyDescent="0.25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1315.1304224276582</v>
      </c>
      <c r="I18">
        <v>71311.269577572355</v>
      </c>
      <c r="J18">
        <v>100392.06957757234</v>
      </c>
      <c r="K18">
        <v>169749.66957757235</v>
      </c>
      <c r="L18">
        <v>64046.469577572338</v>
      </c>
      <c r="M18">
        <v>90218.469577572352</v>
      </c>
      <c r="N18">
        <v>152642.46957757234</v>
      </c>
      <c r="O18">
        <v>0.21762913579014853</v>
      </c>
      <c r="P18">
        <v>15519.409970265382</v>
      </c>
      <c r="Q18">
        <v>21848.239342351531</v>
      </c>
      <c r="R18">
        <v>36942.473890830341</v>
      </c>
      <c r="S18">
        <v>13938.377824577106</v>
      </c>
      <c r="T18">
        <v>19634.167566476877</v>
      </c>
      <c r="U18">
        <v>33219.448739041109</v>
      </c>
    </row>
    <row r="19" spans="1:21" x14ac:dyDescent="0.25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1315.1304224276582</v>
      </c>
      <c r="I19">
        <v>87151.269577572355</v>
      </c>
      <c r="J19">
        <v>118075.26957757236</v>
      </c>
      <c r="K19">
        <v>169749.66957757235</v>
      </c>
      <c r="L19">
        <v>78302.469577572352</v>
      </c>
      <c r="M19">
        <v>106130.46957757235</v>
      </c>
      <c r="N19">
        <v>152642.46957757234</v>
      </c>
      <c r="O19">
        <v>0.19784466890013502</v>
      </c>
      <c r="P19">
        <v>17242.414073801214</v>
      </c>
      <c r="Q19">
        <v>23360.562614868988</v>
      </c>
      <c r="R19">
        <v>33584.067173482123</v>
      </c>
      <c r="S19">
        <v>15491.726167637698</v>
      </c>
      <c r="T19">
        <v>20997.347613790655</v>
      </c>
      <c r="U19">
        <v>30199.498853673733</v>
      </c>
    </row>
    <row r="20" spans="1:21" x14ac:dyDescent="0.25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1315.1304224276582</v>
      </c>
      <c r="I20">
        <v>103336.86957757235</v>
      </c>
      <c r="J20">
        <v>133540.86957757233</v>
      </c>
      <c r="K20">
        <v>169756.86957757233</v>
      </c>
      <c r="L20">
        <v>92868.069577572343</v>
      </c>
      <c r="M20">
        <v>120055.26957757236</v>
      </c>
      <c r="N20">
        <v>152649.66957757235</v>
      </c>
      <c r="O20">
        <v>0.17985878990921364</v>
      </c>
      <c r="P20">
        <v>18586.044315228395</v>
      </c>
      <c r="Q20">
        <v>24018.49920564628</v>
      </c>
      <c r="R20">
        <v>30532.265140998363</v>
      </c>
      <c r="S20">
        <v>16703.138615426818</v>
      </c>
      <c r="T20">
        <v>21592.995508446595</v>
      </c>
      <c r="U20">
        <v>27455.384850263465</v>
      </c>
    </row>
    <row r="21" spans="1:21" x14ac:dyDescent="0.25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1315.1304224276582</v>
      </c>
      <c r="I21">
        <v>118737.66957757235</v>
      </c>
      <c r="J21">
        <v>145788.06957757234</v>
      </c>
      <c r="K21">
        <v>169756.86957757233</v>
      </c>
      <c r="L21">
        <v>106728.06957757234</v>
      </c>
      <c r="M21">
        <v>131071.26957757234</v>
      </c>
      <c r="N21">
        <v>152649.66957757235</v>
      </c>
      <c r="O21">
        <v>0.16350799082655781</v>
      </c>
      <c r="P21">
        <v>19414.557788056554</v>
      </c>
      <c r="Q21">
        <v>23837.51434311127</v>
      </c>
      <c r="R21">
        <v>27756.604673634869</v>
      </c>
      <c r="S21">
        <v>17450.892221425922</v>
      </c>
      <c r="T21">
        <v>21431.199943714986</v>
      </c>
      <c r="U21">
        <v>24959.44077296678</v>
      </c>
    </row>
    <row r="22" spans="1:21" x14ac:dyDescent="0.25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1315.1304224276582</v>
      </c>
      <c r="I22">
        <v>132309.66957757235</v>
      </c>
      <c r="J22">
        <v>154622.46957757234</v>
      </c>
      <c r="K22">
        <v>169756.86957757233</v>
      </c>
      <c r="L22">
        <v>118946.46957757235</v>
      </c>
      <c r="M22">
        <v>139027.26957757233</v>
      </c>
      <c r="N22">
        <v>152649.66957757235</v>
      </c>
      <c r="O22">
        <v>0.14864362802414349</v>
      </c>
      <c r="P22">
        <v>19666.989308685999</v>
      </c>
      <c r="Q22">
        <v>22983.644852063106</v>
      </c>
      <c r="R22">
        <v>25233.276976031702</v>
      </c>
      <c r="S22">
        <v>17680.634778673764</v>
      </c>
      <c r="T22">
        <v>20665.517744300982</v>
      </c>
      <c r="U22">
        <v>22690.400702697079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2481.9708073992688</v>
      </c>
      <c r="I2">
        <v>-1560.3708073992689</v>
      </c>
      <c r="J2">
        <v>-1560.3708073992689</v>
      </c>
      <c r="K2">
        <v>-1560.3708073992689</v>
      </c>
      <c r="L2">
        <v>-1656.3708073992689</v>
      </c>
      <c r="M2">
        <v>-1656.3708073992689</v>
      </c>
      <c r="N2">
        <v>-1656.3708073992689</v>
      </c>
      <c r="O2">
        <v>1</v>
      </c>
      <c r="P2">
        <v>-1560.3708073992689</v>
      </c>
      <c r="Q2">
        <v>-1560.3708073992689</v>
      </c>
      <c r="R2">
        <v>-1560.3708073992689</v>
      </c>
      <c r="S2">
        <v>-1656.3708073992689</v>
      </c>
      <c r="T2">
        <v>-1656.3708073992689</v>
      </c>
      <c r="U2">
        <v>-1656.3708073992689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2481.9708073992688</v>
      </c>
      <c r="I3">
        <v>-1253.1708073992688</v>
      </c>
      <c r="J3">
        <v>-1214.7708073992687</v>
      </c>
      <c r="K3">
        <v>-763.57080739926892</v>
      </c>
      <c r="L3">
        <v>-1377.9708073992688</v>
      </c>
      <c r="M3">
        <v>-1349.1708073992688</v>
      </c>
      <c r="N3">
        <v>-936.37080739926887</v>
      </c>
      <c r="O3">
        <v>0.90909090909090906</v>
      </c>
      <c r="P3">
        <v>-1139.2461885447899</v>
      </c>
      <c r="Q3">
        <v>-1104.3370976356989</v>
      </c>
      <c r="R3">
        <v>-694.15527945388078</v>
      </c>
      <c r="S3">
        <v>-1252.7007339993352</v>
      </c>
      <c r="T3">
        <v>-1226.5189158175172</v>
      </c>
      <c r="U3">
        <v>-851.2461885447899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2481.9708073992688</v>
      </c>
      <c r="I4">
        <v>-830.77080739926873</v>
      </c>
      <c r="J4">
        <v>-725.17080739926882</v>
      </c>
      <c r="K4">
        <v>801.22919260073104</v>
      </c>
      <c r="L4">
        <v>-1003.5708073992689</v>
      </c>
      <c r="M4">
        <v>-907.57080739926892</v>
      </c>
      <c r="N4">
        <v>465.22919260073104</v>
      </c>
      <c r="O4">
        <v>0.82644628099173545</v>
      </c>
      <c r="P4">
        <v>-686.58744413162697</v>
      </c>
      <c r="Q4">
        <v>-599.31471685889983</v>
      </c>
      <c r="R4">
        <v>662.17288644688506</v>
      </c>
      <c r="S4">
        <v>-829.39736148699899</v>
      </c>
      <c r="T4">
        <v>-750.05851851179239</v>
      </c>
      <c r="U4">
        <v>384.48693603366195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2481.9708073992688</v>
      </c>
      <c r="I5">
        <v>-245.17080739926905</v>
      </c>
      <c r="J5">
        <v>-14.770807399268961</v>
      </c>
      <c r="K5">
        <v>3863.6291926007307</v>
      </c>
      <c r="L5">
        <v>-475.57080739926892</v>
      </c>
      <c r="M5">
        <v>-264.37080739926887</v>
      </c>
      <c r="N5">
        <v>3220.4291926007309</v>
      </c>
      <c r="O5">
        <v>0.75131480090157754</v>
      </c>
      <c r="P5">
        <v>-184.20045634806084</v>
      </c>
      <c r="Q5">
        <v>-11.097526220337308</v>
      </c>
      <c r="R5">
        <v>2902.8017975963407</v>
      </c>
      <c r="S5">
        <v>-357.30338647578418</v>
      </c>
      <c r="T5">
        <v>-198.625700525371</v>
      </c>
      <c r="U5">
        <v>2419.5561176564461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2481.9708073992688</v>
      </c>
      <c r="I6">
        <v>570.82919260073095</v>
      </c>
      <c r="J6">
        <v>1002.8291926007309</v>
      </c>
      <c r="K6">
        <v>9844.4291926007318</v>
      </c>
      <c r="L6">
        <v>263.62919260073113</v>
      </c>
      <c r="M6">
        <v>647.62919260073113</v>
      </c>
      <c r="N6">
        <v>8606.0291926007303</v>
      </c>
      <c r="O6">
        <v>0.68301345536507052</v>
      </c>
      <c r="P6">
        <v>389.88401926147861</v>
      </c>
      <c r="Q6">
        <v>684.94583197918905</v>
      </c>
      <c r="R6">
        <v>6723.877598934997</v>
      </c>
      <c r="S6">
        <v>180.06228577332905</v>
      </c>
      <c r="T6">
        <v>442.33945263351615</v>
      </c>
      <c r="U6">
        <v>5878.0337358108927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2481.9708073992688</v>
      </c>
      <c r="I7">
        <v>1694.0291926007312</v>
      </c>
      <c r="J7">
        <v>2452.4291926007309</v>
      </c>
      <c r="K7">
        <v>21258.82919260073</v>
      </c>
      <c r="L7">
        <v>1271.6291926007311</v>
      </c>
      <c r="M7">
        <v>1953.229192600731</v>
      </c>
      <c r="N7">
        <v>18878.02919260073</v>
      </c>
      <c r="O7">
        <v>0.62092132305915493</v>
      </c>
      <c r="P7">
        <v>1051.858847570478</v>
      </c>
      <c r="Q7">
        <v>1522.7655789785408</v>
      </c>
      <c r="R7">
        <v>13200.060348958232</v>
      </c>
      <c r="S7">
        <v>789.58168071029093</v>
      </c>
      <c r="T7">
        <v>1212.8016545074108</v>
      </c>
      <c r="U7">
        <v>11721.770863018995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2481.9708073992688</v>
      </c>
      <c r="I8">
        <v>3220.4291926007309</v>
      </c>
      <c r="J8">
        <v>4497.229192600731</v>
      </c>
      <c r="K8">
        <v>42254.029192600734</v>
      </c>
      <c r="L8">
        <v>2644.4291926007309</v>
      </c>
      <c r="M8">
        <v>3796.4291926007309</v>
      </c>
      <c r="N8">
        <v>37780.429192600735</v>
      </c>
      <c r="O8">
        <v>0.56447393005377722</v>
      </c>
      <c r="P8">
        <v>1817.8483228072471</v>
      </c>
      <c r="Q8">
        <v>2538.5686366999103</v>
      </c>
      <c r="R8">
        <v>23851.297918954366</v>
      </c>
      <c r="S8">
        <v>1492.7113390962716</v>
      </c>
      <c r="T8">
        <v>2142.9853065182228</v>
      </c>
      <c r="U8">
        <v>21326.067345465792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2481.9708073992688</v>
      </c>
      <c r="I9">
        <v>5322.8291926007305</v>
      </c>
      <c r="J9">
        <v>7377.2291926007301</v>
      </c>
      <c r="K9">
        <v>77898.829192600737</v>
      </c>
      <c r="L9">
        <v>4535.6291926007307</v>
      </c>
      <c r="M9">
        <v>6388.4291926007309</v>
      </c>
      <c r="N9">
        <v>69854.029192600734</v>
      </c>
      <c r="O9">
        <v>0.51315811823070645</v>
      </c>
      <c r="P9">
        <v>2731.4530121384614</v>
      </c>
      <c r="Q9">
        <v>3785.6850502316247</v>
      </c>
      <c r="R9">
        <v>39974.416600850214</v>
      </c>
      <c r="S9">
        <v>2327.4949414672492</v>
      </c>
      <c r="T9">
        <v>3278.2743029251023</v>
      </c>
      <c r="U9">
        <v>35846.162171307828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2481.9708073992688</v>
      </c>
      <c r="I10">
        <v>8164.4291926007309</v>
      </c>
      <c r="J10">
        <v>11399.629192600732</v>
      </c>
      <c r="K10">
        <v>129614.02919260073</v>
      </c>
      <c r="L10">
        <v>7098.8291926007305</v>
      </c>
      <c r="M10">
        <v>10007.629192600732</v>
      </c>
      <c r="N10">
        <v>116404.42919260073</v>
      </c>
      <c r="O10">
        <v>0.46650738020973315</v>
      </c>
      <c r="P10">
        <v>3808.7664735480339</v>
      </c>
      <c r="Q10">
        <v>5318.0111500025632</v>
      </c>
      <c r="R10">
        <v>60465.901197068044</v>
      </c>
      <c r="S10">
        <v>3311.656209196542</v>
      </c>
      <c r="T10">
        <v>4668.6328767506147</v>
      </c>
      <c r="U10">
        <v>54303.525307449549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2481.9708073992688</v>
      </c>
      <c r="I11">
        <v>12004.429192600732</v>
      </c>
      <c r="J11">
        <v>16986.82919260073</v>
      </c>
      <c r="K11">
        <v>184881.2291926007</v>
      </c>
      <c r="L11">
        <v>10554.82919260073</v>
      </c>
      <c r="M11">
        <v>15038.02919260073</v>
      </c>
      <c r="N11">
        <v>166142.02919260072</v>
      </c>
      <c r="O11">
        <v>0.42409761837248466</v>
      </c>
      <c r="P11">
        <v>5091.0498305030997</v>
      </c>
      <c r="Q11">
        <v>7204.0738042821658</v>
      </c>
      <c r="R11">
        <v>78407.688982359439</v>
      </c>
      <c r="S11">
        <v>4476.2779229103444</v>
      </c>
      <c r="T11">
        <v>6377.5923655978686</v>
      </c>
      <c r="U11">
        <v>70460.43889215379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2481.9708073992688</v>
      </c>
      <c r="I12">
        <v>17140.429192600728</v>
      </c>
      <c r="J12">
        <v>24609.229192600731</v>
      </c>
      <c r="K12">
        <v>218058.82919260071</v>
      </c>
      <c r="L12">
        <v>15172.429192600728</v>
      </c>
      <c r="M12">
        <v>21892.429192600728</v>
      </c>
      <c r="N12">
        <v>195998.02919260072</v>
      </c>
      <c r="O12">
        <v>0.38554328942953148</v>
      </c>
      <c r="P12">
        <v>6608.3774531492527</v>
      </c>
      <c r="Q12">
        <v>9487.9231732405387</v>
      </c>
      <c r="R12">
        <v>84071.118296067623</v>
      </c>
      <c r="S12">
        <v>5849.6282595519351</v>
      </c>
      <c r="T12">
        <v>8440.4791645183868</v>
      </c>
      <c r="U12">
        <v>75565.724896620624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2481.9708073992688</v>
      </c>
      <c r="I13">
        <v>23927.629192600729</v>
      </c>
      <c r="J13">
        <v>34833.229192600731</v>
      </c>
      <c r="K13">
        <v>225162.82919260071</v>
      </c>
      <c r="L13">
        <v>21278.02919260073</v>
      </c>
      <c r="M13">
        <v>31098.829192600726</v>
      </c>
      <c r="N13">
        <v>202391.62919260073</v>
      </c>
      <c r="O13">
        <v>0.3504938994813922</v>
      </c>
      <c r="P13">
        <v>8386.4880610594264</v>
      </c>
      <c r="Q13">
        <v>12208.834331243697</v>
      </c>
      <c r="R13">
        <v>78918.198021977281</v>
      </c>
      <c r="S13">
        <v>7457.8194249935295</v>
      </c>
      <c r="T13">
        <v>10899.949913020384</v>
      </c>
      <c r="U13">
        <v>70937.031338106608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2481.9708073992688</v>
      </c>
      <c r="I14">
        <v>32769.229192600731</v>
      </c>
      <c r="J14">
        <v>48215.629192600732</v>
      </c>
      <c r="K14">
        <v>225489.2291926007</v>
      </c>
      <c r="L14">
        <v>29236.429192600728</v>
      </c>
      <c r="M14">
        <v>43137.229192600731</v>
      </c>
      <c r="N14">
        <v>202689.2291926007</v>
      </c>
      <c r="O14">
        <v>0.31863081771035656</v>
      </c>
      <c r="P14">
        <v>10441.286293376459</v>
      </c>
      <c r="Q14">
        <v>15362.98535605771</v>
      </c>
      <c r="R14">
        <v>71847.817482516359</v>
      </c>
      <c r="S14">
        <v>9315.62734056931</v>
      </c>
      <c r="T14">
        <v>13744.850611397434</v>
      </c>
      <c r="U14">
        <v>64583.034838720239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2481.9708073992688</v>
      </c>
      <c r="I15">
        <v>44068.429192600735</v>
      </c>
      <c r="J15">
        <v>65121.229192600731</v>
      </c>
      <c r="K15">
        <v>225546.82919260071</v>
      </c>
      <c r="L15">
        <v>39412.429192600735</v>
      </c>
      <c r="M15">
        <v>58353.229192600731</v>
      </c>
      <c r="N15">
        <v>202737.2291926007</v>
      </c>
      <c r="O15">
        <v>0.28966437973668779</v>
      </c>
      <c r="P15">
        <v>12765.054208044838</v>
      </c>
      <c r="Q15">
        <v>18863.300461765375</v>
      </c>
      <c r="R15">
        <v>65332.882379651353</v>
      </c>
      <c r="S15">
        <v>11416.376855990819</v>
      </c>
      <c r="T15">
        <v>16902.851939707474</v>
      </c>
      <c r="U15">
        <v>58725.753743609399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2481.9708073992688</v>
      </c>
      <c r="I16">
        <v>58103.629192600732</v>
      </c>
      <c r="J16">
        <v>85511.629192600725</v>
      </c>
      <c r="K16">
        <v>225575.62919260073</v>
      </c>
      <c r="L16">
        <v>52036.429192600735</v>
      </c>
      <c r="M16">
        <v>76708.429192600728</v>
      </c>
      <c r="N16">
        <v>202766.02919260072</v>
      </c>
      <c r="O16">
        <v>0.26333125430607973</v>
      </c>
      <c r="P16">
        <v>15300.501555022902</v>
      </c>
      <c r="Q16">
        <v>22517.884573043932</v>
      </c>
      <c r="R16">
        <v>59401.113376170688</v>
      </c>
      <c r="S16">
        <v>13702.818168897056</v>
      </c>
      <c r="T16">
        <v>20199.726875136654</v>
      </c>
      <c r="U16">
        <v>53394.632797950726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2481.9708073992688</v>
      </c>
      <c r="I17">
        <v>74970.829192600737</v>
      </c>
      <c r="J17">
        <v>108686.02919260073</v>
      </c>
      <c r="K17">
        <v>225594.82919260071</v>
      </c>
      <c r="L17">
        <v>67223.629192600725</v>
      </c>
      <c r="M17">
        <v>97569.229192600731</v>
      </c>
      <c r="N17">
        <v>202785.2291926007</v>
      </c>
      <c r="O17">
        <v>0.23939204936916339</v>
      </c>
      <c r="P17">
        <v>17947.420443322193</v>
      </c>
      <c r="Q17">
        <v>26018.57126621341</v>
      </c>
      <c r="R17">
        <v>54005.60848750305</v>
      </c>
      <c r="S17">
        <v>16092.802358449406</v>
      </c>
      <c r="T17">
        <v>23357.297731786293</v>
      </c>
      <c r="U17">
        <v>48545.171598212182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2481.9708073992688</v>
      </c>
      <c r="I18">
        <v>94353.229192600731</v>
      </c>
      <c r="J18">
        <v>133127.62919260073</v>
      </c>
      <c r="K18">
        <v>225604.42919260071</v>
      </c>
      <c r="L18">
        <v>84666.829192600737</v>
      </c>
      <c r="M18">
        <v>119562.82919260072</v>
      </c>
      <c r="N18">
        <v>202794.82919260071</v>
      </c>
      <c r="O18">
        <v>0.21762913579014853</v>
      </c>
      <c r="P18">
        <v>20534.01172819551</v>
      </c>
      <c r="Q18">
        <v>28972.450890977045</v>
      </c>
      <c r="R18">
        <v>49098.096955615452</v>
      </c>
      <c r="S18">
        <v>18425.968867277817</v>
      </c>
      <c r="T18">
        <v>26020.355189810838</v>
      </c>
      <c r="U18">
        <v>44134.063419896476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2481.9708073992688</v>
      </c>
      <c r="I19">
        <v>115473.22919260073</v>
      </c>
      <c r="J19">
        <v>156705.2291926007</v>
      </c>
      <c r="K19">
        <v>225604.42919260071</v>
      </c>
      <c r="L19">
        <v>103674.82919260074</v>
      </c>
      <c r="M19">
        <v>140778.82919260071</v>
      </c>
      <c r="N19">
        <v>202794.82919260071</v>
      </c>
      <c r="O19">
        <v>0.19784466890013502</v>
      </c>
      <c r="P19">
        <v>22845.762796439496</v>
      </c>
      <c r="Q19">
        <v>31003.294184529859</v>
      </c>
      <c r="R19">
        <v>44634.633596014042</v>
      </c>
      <c r="S19">
        <v>20511.512254888145</v>
      </c>
      <c r="T19">
        <v>27852.340849758752</v>
      </c>
      <c r="U19">
        <v>40121.875836269523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2481.9708073992688</v>
      </c>
      <c r="I20">
        <v>137054.02919260072</v>
      </c>
      <c r="J20">
        <v>177326.02919260072</v>
      </c>
      <c r="K20">
        <v>225614.02919260072</v>
      </c>
      <c r="L20">
        <v>123095.62919260073</v>
      </c>
      <c r="M20">
        <v>159345.2291926007</v>
      </c>
      <c r="N20">
        <v>202804.42919260071</v>
      </c>
      <c r="O20">
        <v>0.17985878990921364</v>
      </c>
      <c r="P20">
        <v>24650.371842763205</v>
      </c>
      <c r="Q20">
        <v>31893.645029987059</v>
      </c>
      <c r="R20">
        <v>40578.666277123164</v>
      </c>
      <c r="S20">
        <v>22139.830909694439</v>
      </c>
      <c r="T20">
        <v>28659.640100387467</v>
      </c>
      <c r="U20">
        <v>36476.159222809969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2481.9708073992688</v>
      </c>
      <c r="I21">
        <v>157588.42919260071</v>
      </c>
      <c r="J21">
        <v>193655.62919260073</v>
      </c>
      <c r="K21">
        <v>225614.02919260072</v>
      </c>
      <c r="L21">
        <v>141575.62919260073</v>
      </c>
      <c r="M21">
        <v>174033.2291926007</v>
      </c>
      <c r="N21">
        <v>202804.42919260071</v>
      </c>
      <c r="O21">
        <v>0.16350799082655781</v>
      </c>
      <c r="P21">
        <v>25766.967434795413</v>
      </c>
      <c r="Q21">
        <v>31664.24284153504</v>
      </c>
      <c r="R21">
        <v>36889.696615566507</v>
      </c>
      <c r="S21">
        <v>23148.74667928791</v>
      </c>
      <c r="T21">
        <v>28455.82364233999</v>
      </c>
      <c r="U21">
        <v>33160.14474800905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2481.9708073992688</v>
      </c>
      <c r="I22">
        <v>175684.42919260071</v>
      </c>
      <c r="J22">
        <v>205434.82919260071</v>
      </c>
      <c r="K22">
        <v>225614.02919260072</v>
      </c>
      <c r="L22">
        <v>157866.82919260071</v>
      </c>
      <c r="M22">
        <v>184641.2291926007</v>
      </c>
      <c r="N22">
        <v>202804.42919260071</v>
      </c>
      <c r="O22">
        <v>0.14864362802414349</v>
      </c>
      <c r="P22">
        <v>26114.370942538917</v>
      </c>
      <c r="Q22">
        <v>30536.578333708396</v>
      </c>
      <c r="R22">
        <v>33536.087832333193</v>
      </c>
      <c r="S22">
        <v>23465.898235855937</v>
      </c>
      <c r="T22">
        <v>27445.742190025565</v>
      </c>
      <c r="U22">
        <v>30145.586134553687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9992.6678553992697</v>
      </c>
      <c r="I2">
        <v>-8840.6678553992697</v>
      </c>
      <c r="J2">
        <v>-8840.6678553992697</v>
      </c>
      <c r="K2">
        <v>-8840.6678553992697</v>
      </c>
      <c r="L2">
        <v>-8960.6678553992697</v>
      </c>
      <c r="M2">
        <v>-8960.6678553992697</v>
      </c>
      <c r="N2">
        <v>-8960.6678553992697</v>
      </c>
      <c r="O2">
        <v>1</v>
      </c>
      <c r="P2">
        <v>-8840.6678553992697</v>
      </c>
      <c r="Q2">
        <v>-8840.6678553992697</v>
      </c>
      <c r="R2">
        <v>-8840.6678553992697</v>
      </c>
      <c r="S2">
        <v>-8960.6678553992697</v>
      </c>
      <c r="T2">
        <v>-8960.6678553992697</v>
      </c>
      <c r="U2">
        <v>-8960.6678553992697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9992.6678553992697</v>
      </c>
      <c r="I3">
        <v>-8456.6678553992697</v>
      </c>
      <c r="J3">
        <v>-8408.6678553992697</v>
      </c>
      <c r="K3">
        <v>-7844.6678553992697</v>
      </c>
      <c r="L3">
        <v>-8612.6678553992697</v>
      </c>
      <c r="M3">
        <v>-8576.6678553992697</v>
      </c>
      <c r="N3">
        <v>-8060.6678553992697</v>
      </c>
      <c r="O3">
        <v>0.90909090909090906</v>
      </c>
      <c r="P3">
        <v>-7687.87986854479</v>
      </c>
      <c r="Q3">
        <v>-7644.243504908427</v>
      </c>
      <c r="R3">
        <v>-7131.516232181154</v>
      </c>
      <c r="S3">
        <v>-7829.698050362972</v>
      </c>
      <c r="T3">
        <v>-7796.9707776356991</v>
      </c>
      <c r="U3">
        <v>-7327.87986854479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9992.6678553992697</v>
      </c>
      <c r="I4">
        <v>-7928.6678553992697</v>
      </c>
      <c r="J4">
        <v>-7796.6678553992697</v>
      </c>
      <c r="K4">
        <v>-5888.6678553992697</v>
      </c>
      <c r="L4">
        <v>-8144.6678553992697</v>
      </c>
      <c r="M4">
        <v>-8024.6678553992697</v>
      </c>
      <c r="N4">
        <v>-6308.6678553992697</v>
      </c>
      <c r="O4">
        <v>0.82644628099173545</v>
      </c>
      <c r="P4">
        <v>-6552.6180623134451</v>
      </c>
      <c r="Q4">
        <v>-6443.5271532225361</v>
      </c>
      <c r="R4">
        <v>-4866.6676490903046</v>
      </c>
      <c r="S4">
        <v>-6731.1304590076597</v>
      </c>
      <c r="T4">
        <v>-6631.9569052886518</v>
      </c>
      <c r="U4">
        <v>-5213.7750871068338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9992.6678553992697</v>
      </c>
      <c r="I5">
        <v>-7196.6678553992697</v>
      </c>
      <c r="J5">
        <v>-6908.6678553992697</v>
      </c>
      <c r="K5">
        <v>-2060.6678553992697</v>
      </c>
      <c r="L5">
        <v>-7484.6678553992697</v>
      </c>
      <c r="M5">
        <v>-7220.6678553992697</v>
      </c>
      <c r="N5">
        <v>-2864.6678553992697</v>
      </c>
      <c r="O5">
        <v>0.75131480090157754</v>
      </c>
      <c r="P5">
        <v>-5406.9630769340856</v>
      </c>
      <c r="Q5">
        <v>-5190.5844142744309</v>
      </c>
      <c r="R5">
        <v>-1548.2102595035831</v>
      </c>
      <c r="S5">
        <v>-5623.3417395937395</v>
      </c>
      <c r="T5">
        <v>-5424.9946321557236</v>
      </c>
      <c r="U5">
        <v>-2152.2673594284515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9992.6678553992697</v>
      </c>
      <c r="I6">
        <v>-6176.6678553992697</v>
      </c>
      <c r="J6">
        <v>-5636.6678553992697</v>
      </c>
      <c r="K6">
        <v>5415.3321446007303</v>
      </c>
      <c r="L6">
        <v>-6560.6678553992697</v>
      </c>
      <c r="M6">
        <v>-6080.6678553992697</v>
      </c>
      <c r="N6">
        <v>3867.3321446007303</v>
      </c>
      <c r="O6">
        <v>0.68301345536507052</v>
      </c>
      <c r="P6">
        <v>-4218.7472545586152</v>
      </c>
      <c r="Q6">
        <v>-3849.919988661477</v>
      </c>
      <c r="R6">
        <v>3698.7447200332826</v>
      </c>
      <c r="S6">
        <v>-4481.0244214188024</v>
      </c>
      <c r="T6">
        <v>-4153.1779628435679</v>
      </c>
      <c r="U6">
        <v>2641.4398911281532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9992.6678553992697</v>
      </c>
      <c r="I7">
        <v>-4772.6678553992697</v>
      </c>
      <c r="J7">
        <v>-3824.6678553992697</v>
      </c>
      <c r="K7">
        <v>19683.332144600732</v>
      </c>
      <c r="L7">
        <v>-5300.6678553992697</v>
      </c>
      <c r="M7">
        <v>-4448.6678553992697</v>
      </c>
      <c r="N7">
        <v>16707.332144600732</v>
      </c>
      <c r="O7">
        <v>0.62092132305915493</v>
      </c>
      <c r="P7">
        <v>-2963.4512392964139</v>
      </c>
      <c r="Q7">
        <v>-2374.8178250363353</v>
      </c>
      <c r="R7">
        <v>12221.80063743828</v>
      </c>
      <c r="S7">
        <v>-3291.2976978716479</v>
      </c>
      <c r="T7">
        <v>-2762.2727306252477</v>
      </c>
      <c r="U7">
        <v>10373.938780014236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9992.6678553992697</v>
      </c>
      <c r="I8">
        <v>-2864.6678553992697</v>
      </c>
      <c r="J8">
        <v>-1268.6678553992697</v>
      </c>
      <c r="K8">
        <v>45927.332144600732</v>
      </c>
      <c r="L8">
        <v>-3584.6678553992697</v>
      </c>
      <c r="M8">
        <v>-2144.6678553992697</v>
      </c>
      <c r="N8">
        <v>40335.332144600732</v>
      </c>
      <c r="O8">
        <v>0.56447393005377722</v>
      </c>
      <c r="P8">
        <v>-1617.0303226359513</v>
      </c>
      <c r="Q8">
        <v>-716.12993027012294</v>
      </c>
      <c r="R8">
        <v>25924.781672547946</v>
      </c>
      <c r="S8">
        <v>-2023.451552274671</v>
      </c>
      <c r="T8">
        <v>-1210.6090929972318</v>
      </c>
      <c r="U8">
        <v>22768.243455687225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9992.6678553992697</v>
      </c>
      <c r="I9">
        <v>-236.66785539926968</v>
      </c>
      <c r="J9">
        <v>2331.3321446007303</v>
      </c>
      <c r="K9">
        <v>90483.332144600732</v>
      </c>
      <c r="L9">
        <v>-1220.6678553992697</v>
      </c>
      <c r="M9">
        <v>1095.3321446007303</v>
      </c>
      <c r="N9">
        <v>80427.332144600732</v>
      </c>
      <c r="O9">
        <v>0.51315811823070645</v>
      </c>
      <c r="P9">
        <v>-121.44803132238617</v>
      </c>
      <c r="Q9">
        <v>1196.3420162940679</v>
      </c>
      <c r="R9">
        <v>46432.256454567301</v>
      </c>
      <c r="S9">
        <v>-626.39561966140127</v>
      </c>
      <c r="T9">
        <v>562.07858216091483</v>
      </c>
      <c r="U9">
        <v>41271.938417639321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9992.6678553992697</v>
      </c>
      <c r="I10">
        <v>3315.3321446007303</v>
      </c>
      <c r="J10">
        <v>7359.3321446007303</v>
      </c>
      <c r="K10">
        <v>155127.33214460072</v>
      </c>
      <c r="L10">
        <v>1983.3321446007303</v>
      </c>
      <c r="M10">
        <v>5619.3321446007303</v>
      </c>
      <c r="N10">
        <v>138615.33214460072</v>
      </c>
      <c r="O10">
        <v>0.46650738020973315</v>
      </c>
      <c r="P10">
        <v>1546.6269133028029</v>
      </c>
      <c r="Q10">
        <v>3433.1827588709639</v>
      </c>
      <c r="R10">
        <v>72368.04531770281</v>
      </c>
      <c r="S10">
        <v>925.23908286343828</v>
      </c>
      <c r="T10">
        <v>2621.4599173060283</v>
      </c>
      <c r="U10">
        <v>64665.075455679689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9992.6678553992697</v>
      </c>
      <c r="I11">
        <v>8115.3321446007303</v>
      </c>
      <c r="J11">
        <v>14343.33214460073</v>
      </c>
      <c r="K11">
        <v>224211.33214460072</v>
      </c>
      <c r="L11">
        <v>6303.3321446007303</v>
      </c>
      <c r="M11">
        <v>11907.33214460073</v>
      </c>
      <c r="N11">
        <v>200787.33214460072</v>
      </c>
      <c r="O11">
        <v>0.42409761837248466</v>
      </c>
      <c r="P11">
        <v>3441.6930348268379</v>
      </c>
      <c r="Q11">
        <v>6082.9730020506722</v>
      </c>
      <c r="R11">
        <v>95087.491974647273</v>
      </c>
      <c r="S11">
        <v>2673.2281503358959</v>
      </c>
      <c r="T11">
        <v>5049.8712036953002</v>
      </c>
      <c r="U11">
        <v>85153.429361890201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9992.6678553992697</v>
      </c>
      <c r="I12">
        <v>14535.33214460073</v>
      </c>
      <c r="J12">
        <v>23871.332144600732</v>
      </c>
      <c r="K12">
        <v>265683.33214460075</v>
      </c>
      <c r="L12">
        <v>12075.33214460073</v>
      </c>
      <c r="M12">
        <v>20475.332144600732</v>
      </c>
      <c r="N12">
        <v>238107.33214460072</v>
      </c>
      <c r="O12">
        <v>0.38554328942953148</v>
      </c>
      <c r="P12">
        <v>5603.9997679801718</v>
      </c>
      <c r="Q12">
        <v>9203.4319180942784</v>
      </c>
      <c r="R12">
        <v>102432.42582162815</v>
      </c>
      <c r="S12">
        <v>4655.5632759835244</v>
      </c>
      <c r="T12">
        <v>7894.1269071915895</v>
      </c>
      <c r="U12">
        <v>91800.684072319375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9992.6678553992697</v>
      </c>
      <c r="I13">
        <v>23019.332144600732</v>
      </c>
      <c r="J13">
        <v>36651.332144600732</v>
      </c>
      <c r="K13">
        <v>274563.33214460075</v>
      </c>
      <c r="L13">
        <v>19707.332144600732</v>
      </c>
      <c r="M13">
        <v>31983.332144600732</v>
      </c>
      <c r="N13">
        <v>246099.33214460072</v>
      </c>
      <c r="O13">
        <v>0.3504938994813922</v>
      </c>
      <c r="P13">
        <v>8068.135486818469</v>
      </c>
      <c r="Q13">
        <v>12846.068324548807</v>
      </c>
      <c r="R13">
        <v>96232.772937965798</v>
      </c>
      <c r="S13">
        <v>6907.2996917360988</v>
      </c>
      <c r="T13">
        <v>11209.962801769669</v>
      </c>
      <c r="U13">
        <v>86256.314583127431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9992.6678553992697</v>
      </c>
      <c r="I14">
        <v>34071.332144600732</v>
      </c>
      <c r="J14">
        <v>53379.332144600732</v>
      </c>
      <c r="K14">
        <v>274971.33214460075</v>
      </c>
      <c r="L14">
        <v>29655.332144600732</v>
      </c>
      <c r="M14">
        <v>47031.332144600732</v>
      </c>
      <c r="N14">
        <v>246471.33214460072</v>
      </c>
      <c r="O14">
        <v>0.31863081771035656</v>
      </c>
      <c r="P14">
        <v>10856.176421715289</v>
      </c>
      <c r="Q14">
        <v>17008.300250066852</v>
      </c>
      <c r="R14">
        <v>87614.340408140182</v>
      </c>
      <c r="S14">
        <v>9449.1027307063523</v>
      </c>
      <c r="T14">
        <v>14985.631819241509</v>
      </c>
      <c r="U14">
        <v>78533.362103395018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9992.6678553992697</v>
      </c>
      <c r="I15">
        <v>48195.332144600732</v>
      </c>
      <c r="J15">
        <v>74511.332144600732</v>
      </c>
      <c r="K15">
        <v>275043.33214460075</v>
      </c>
      <c r="L15">
        <v>42375.332144600732</v>
      </c>
      <c r="M15">
        <v>66051.332144600732</v>
      </c>
      <c r="N15">
        <v>246531.33214460072</v>
      </c>
      <c r="O15">
        <v>0.28966437973668779</v>
      </c>
      <c r="P15">
        <v>13960.470991869423</v>
      </c>
      <c r="Q15">
        <v>21583.278809020099</v>
      </c>
      <c r="R15">
        <v>79670.256206377584</v>
      </c>
      <c r="S15">
        <v>12274.624301801899</v>
      </c>
      <c r="T15">
        <v>19132.718156447718</v>
      </c>
      <c r="U15">
        <v>71411.345411325121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9992.6678553992697</v>
      </c>
      <c r="I16">
        <v>65739.332144600732</v>
      </c>
      <c r="J16">
        <v>99999.332144600732</v>
      </c>
      <c r="K16">
        <v>275079.33214460075</v>
      </c>
      <c r="L16">
        <v>58155.332144600732</v>
      </c>
      <c r="M16">
        <v>88995.332144600732</v>
      </c>
      <c r="N16">
        <v>246567.33214460072</v>
      </c>
      <c r="O16">
        <v>0.26333125430607973</v>
      </c>
      <c r="P16">
        <v>17311.220790881696</v>
      </c>
      <c r="Q16">
        <v>26332.94956340799</v>
      </c>
      <c r="R16">
        <v>72436.985567316427</v>
      </c>
      <c r="S16">
        <v>15314.116558224388</v>
      </c>
      <c r="T16">
        <v>23435.252441023888</v>
      </c>
      <c r="U16">
        <v>64928.884844541477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9992.6678553992697</v>
      </c>
      <c r="I17">
        <v>86823.332144600732</v>
      </c>
      <c r="J17">
        <v>128967.33214460073</v>
      </c>
      <c r="K17">
        <v>275103.33214460075</v>
      </c>
      <c r="L17">
        <v>77139.332144600732</v>
      </c>
      <c r="M17">
        <v>115071.33214460073</v>
      </c>
      <c r="N17">
        <v>246591.33214460072</v>
      </c>
      <c r="O17">
        <v>0.23939204936916339</v>
      </c>
      <c r="P17">
        <v>20784.815415155528</v>
      </c>
      <c r="Q17">
        <v>30873.753943769552</v>
      </c>
      <c r="R17">
        <v>65857.550470381611</v>
      </c>
      <c r="S17">
        <v>18466.542809064551</v>
      </c>
      <c r="T17">
        <v>27547.162025735655</v>
      </c>
      <c r="U17">
        <v>59032.004358768019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9992.6678553992697</v>
      </c>
      <c r="I18">
        <v>111051.33214460073</v>
      </c>
      <c r="J18">
        <v>159519.33214460072</v>
      </c>
      <c r="K18">
        <v>275115.33214460075</v>
      </c>
      <c r="L18">
        <v>98943.332144600732</v>
      </c>
      <c r="M18">
        <v>142563.33214460072</v>
      </c>
      <c r="N18">
        <v>246603.33214460072</v>
      </c>
      <c r="O18">
        <v>0.21762913579014853</v>
      </c>
      <c r="P18">
        <v>24168.005442974198</v>
      </c>
      <c r="Q18">
        <v>34716.054396451116</v>
      </c>
      <c r="R18">
        <v>59873.111977249129</v>
      </c>
      <c r="S18">
        <v>21532.951866827079</v>
      </c>
      <c r="T18">
        <v>31025.934769993357</v>
      </c>
      <c r="U18">
        <v>53668.070057600409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9992.6678553992697</v>
      </c>
      <c r="I19">
        <v>137451.33214460072</v>
      </c>
      <c r="J19">
        <v>188991.33214460072</v>
      </c>
      <c r="K19">
        <v>275115.33214460075</v>
      </c>
      <c r="L19">
        <v>122703.33214460073</v>
      </c>
      <c r="M19">
        <v>169083.33214460072</v>
      </c>
      <c r="N19">
        <v>246603.33214460072</v>
      </c>
      <c r="O19">
        <v>0.19784466890013502</v>
      </c>
      <c r="P19">
        <v>27194.013298031015</v>
      </c>
      <c r="Q19">
        <v>37390.927533143971</v>
      </c>
      <c r="R19">
        <v>54430.101797499206</v>
      </c>
      <c r="S19">
        <v>24276.200121091828</v>
      </c>
      <c r="T19">
        <v>33452.235864680086</v>
      </c>
      <c r="U19">
        <v>48789.154597818553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9992.6678553992697</v>
      </c>
      <c r="I20">
        <v>164427.33214460072</v>
      </c>
      <c r="J20">
        <v>214767.33214460072</v>
      </c>
      <c r="K20">
        <v>275127.33214460075</v>
      </c>
      <c r="L20">
        <v>146979.33214460072</v>
      </c>
      <c r="M20">
        <v>192291.33214460072</v>
      </c>
      <c r="N20">
        <v>246615.33214460072</v>
      </c>
      <c r="O20">
        <v>0.17985878990921364</v>
      </c>
      <c r="P20">
        <v>29573.700987528231</v>
      </c>
      <c r="Q20">
        <v>38627.792471558045</v>
      </c>
      <c r="R20">
        <v>49484.069030478189</v>
      </c>
      <c r="S20">
        <v>26435.52482119227</v>
      </c>
      <c r="T20">
        <v>34585.286309558564</v>
      </c>
      <c r="U20">
        <v>44355.935212586679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9992.6678553992697</v>
      </c>
      <c r="I21">
        <v>190095.33214460072</v>
      </c>
      <c r="J21">
        <v>235179.33214460072</v>
      </c>
      <c r="K21">
        <v>275127.33214460075</v>
      </c>
      <c r="L21">
        <v>170079.33214460072</v>
      </c>
      <c r="M21">
        <v>210651.33214460072</v>
      </c>
      <c r="N21">
        <v>246615.33214460072</v>
      </c>
      <c r="O21">
        <v>0.16350799082655781</v>
      </c>
      <c r="P21">
        <v>31082.105824470837</v>
      </c>
      <c r="Q21">
        <v>38453.700082895368</v>
      </c>
      <c r="R21">
        <v>44985.517300434702</v>
      </c>
      <c r="S21">
        <v>27809.329880086454</v>
      </c>
      <c r="T21">
        <v>34443.176083901555</v>
      </c>
      <c r="U21">
        <v>40323.577465987881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9992.6678553992697</v>
      </c>
      <c r="I22">
        <v>212715.33214460072</v>
      </c>
      <c r="J22">
        <v>249903.33214460072</v>
      </c>
      <c r="K22">
        <v>275127.33214460075</v>
      </c>
      <c r="L22">
        <v>190443.33214460072</v>
      </c>
      <c r="M22">
        <v>223911.33214460072</v>
      </c>
      <c r="N22">
        <v>246615.33214460072</v>
      </c>
      <c r="O22">
        <v>0.14864362802414349</v>
      </c>
      <c r="P22">
        <v>31618.778706334164</v>
      </c>
      <c r="Q22">
        <v>37146.537945296011</v>
      </c>
      <c r="R22">
        <v>40895.924818577012</v>
      </c>
      <c r="S22">
        <v>28308.187822980439</v>
      </c>
      <c r="T22">
        <v>33282.99276569247</v>
      </c>
      <c r="U22">
        <v>36657.797696352623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2117.8904224276585</v>
      </c>
      <c r="I2">
        <v>-965.89042242765845</v>
      </c>
      <c r="J2">
        <v>-965.89042242765845</v>
      </c>
      <c r="K2">
        <v>-965.89042242765845</v>
      </c>
      <c r="L2">
        <v>-1085.8904224276585</v>
      </c>
      <c r="M2">
        <v>-1085.8904224276585</v>
      </c>
      <c r="N2">
        <v>-1085.8904224276585</v>
      </c>
      <c r="O2">
        <v>1</v>
      </c>
      <c r="P2">
        <v>-965.89042242765845</v>
      </c>
      <c r="Q2">
        <v>-965.89042242765845</v>
      </c>
      <c r="R2">
        <v>-965.89042242765845</v>
      </c>
      <c r="S2">
        <v>-1085.8904224276585</v>
      </c>
      <c r="T2">
        <v>-1085.8904224276585</v>
      </c>
      <c r="U2">
        <v>-1085.8904224276585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2117.8904224276585</v>
      </c>
      <c r="I3">
        <v>-581.89042242765845</v>
      </c>
      <c r="J3">
        <v>-533.89042242765845</v>
      </c>
      <c r="K3">
        <v>30.10957757234155</v>
      </c>
      <c r="L3">
        <v>-737.89042242765845</v>
      </c>
      <c r="M3">
        <v>-701.89042242765845</v>
      </c>
      <c r="N3">
        <v>-185.89042242765845</v>
      </c>
      <c r="O3">
        <v>0.90909090909090906</v>
      </c>
      <c r="P3">
        <v>-528.99129311605316</v>
      </c>
      <c r="Q3">
        <v>-485.35492947968947</v>
      </c>
      <c r="R3">
        <v>27.372343247583228</v>
      </c>
      <c r="S3">
        <v>-670.80947493423491</v>
      </c>
      <c r="T3">
        <v>-638.08220220696217</v>
      </c>
      <c r="U3">
        <v>-168.99129311605313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2117.8904224276585</v>
      </c>
      <c r="I4">
        <v>-53.89042242765845</v>
      </c>
      <c r="J4">
        <v>78.10957757234155</v>
      </c>
      <c r="K4">
        <v>1986.1095775723415</v>
      </c>
      <c r="L4">
        <v>-269.89042242765845</v>
      </c>
      <c r="M4">
        <v>-149.89042242765845</v>
      </c>
      <c r="N4">
        <v>1566.1095775723415</v>
      </c>
      <c r="O4">
        <v>0.82644628099173545</v>
      </c>
      <c r="P4">
        <v>-44.537539196411934</v>
      </c>
      <c r="Q4">
        <v>64.553369894497138</v>
      </c>
      <c r="R4">
        <v>1641.4128740267283</v>
      </c>
      <c r="S4">
        <v>-223.04993589062678</v>
      </c>
      <c r="T4">
        <v>-123.87638217161854</v>
      </c>
      <c r="U4">
        <v>1294.3054360101994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2117.8904224276585</v>
      </c>
      <c r="I5">
        <v>678.10957757234155</v>
      </c>
      <c r="J5">
        <v>966.10957757234155</v>
      </c>
      <c r="K5">
        <v>5814.1095775723415</v>
      </c>
      <c r="L5">
        <v>390.10957757234155</v>
      </c>
      <c r="M5">
        <v>654.10957757234155</v>
      </c>
      <c r="N5">
        <v>5010.1095775723415</v>
      </c>
      <c r="O5">
        <v>0.75131480090157754</v>
      </c>
      <c r="P5">
        <v>509.47376226321666</v>
      </c>
      <c r="Q5">
        <v>725.85242492287102</v>
      </c>
      <c r="R5">
        <v>4368.226579693719</v>
      </c>
      <c r="S5">
        <v>293.09509960356229</v>
      </c>
      <c r="T5">
        <v>491.4422070415788</v>
      </c>
      <c r="U5">
        <v>3764.1694797688506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2117.8904224276585</v>
      </c>
      <c r="I6">
        <v>1698.1095775723415</v>
      </c>
      <c r="J6">
        <v>2238.1095775723415</v>
      </c>
      <c r="K6">
        <v>13290.109577572341</v>
      </c>
      <c r="L6">
        <v>1314.1095775723415</v>
      </c>
      <c r="M6">
        <v>1794.1095775723415</v>
      </c>
      <c r="N6">
        <v>11742.109577572341</v>
      </c>
      <c r="O6">
        <v>0.68301345536507052</v>
      </c>
      <c r="P6">
        <v>1159.8316901662054</v>
      </c>
      <c r="Q6">
        <v>1528.6589560633433</v>
      </c>
      <c r="R6">
        <v>9077.3236647581016</v>
      </c>
      <c r="S6">
        <v>897.55452330601815</v>
      </c>
      <c r="T6">
        <v>1225.4009818812519</v>
      </c>
      <c r="U6">
        <v>8020.0188358529731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2117.8904224276585</v>
      </c>
      <c r="I7">
        <v>3102.1095775723415</v>
      </c>
      <c r="J7">
        <v>4050.1095775723415</v>
      </c>
      <c r="K7">
        <v>27558.109577572341</v>
      </c>
      <c r="L7">
        <v>2574.1095775723415</v>
      </c>
      <c r="M7">
        <v>3426.1095775723415</v>
      </c>
      <c r="N7">
        <v>24582.109577572341</v>
      </c>
      <c r="O7">
        <v>0.62092132305915493</v>
      </c>
      <c r="P7">
        <v>1926.1659831806944</v>
      </c>
      <c r="Q7">
        <v>2514.7993974407732</v>
      </c>
      <c r="R7">
        <v>17111.417859915386</v>
      </c>
      <c r="S7">
        <v>1598.3195246054606</v>
      </c>
      <c r="T7">
        <v>2127.3444918518608</v>
      </c>
      <c r="U7">
        <v>15263.556002491341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2117.8904224276585</v>
      </c>
      <c r="I8">
        <v>5010.1095775723415</v>
      </c>
      <c r="J8">
        <v>6606.1095775723415</v>
      </c>
      <c r="K8">
        <v>53802.109577572344</v>
      </c>
      <c r="L8">
        <v>4290.1095775723415</v>
      </c>
      <c r="M8">
        <v>5730.1095775723415</v>
      </c>
      <c r="N8">
        <v>48210.109577572344</v>
      </c>
      <c r="O8">
        <v>0.56447393005377722</v>
      </c>
      <c r="P8">
        <v>2828.0762432523293</v>
      </c>
      <c r="Q8">
        <v>3728.9766356181576</v>
      </c>
      <c r="R8">
        <v>30369.88823843623</v>
      </c>
      <c r="S8">
        <v>2421.6550136136098</v>
      </c>
      <c r="T8">
        <v>3234.4974728910488</v>
      </c>
      <c r="U8">
        <v>27213.350021575505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2117.8904224276585</v>
      </c>
      <c r="I9">
        <v>7638.1095775723415</v>
      </c>
      <c r="J9">
        <v>10206.109577572341</v>
      </c>
      <c r="K9">
        <v>98358.109577572337</v>
      </c>
      <c r="L9">
        <v>6654.1095775723415</v>
      </c>
      <c r="M9">
        <v>8970.1095775723406</v>
      </c>
      <c r="N9">
        <v>88302.109577572337</v>
      </c>
      <c r="O9">
        <v>0.51315811823070645</v>
      </c>
      <c r="P9">
        <v>3919.5579376669589</v>
      </c>
      <c r="Q9">
        <v>5237.3479852834125</v>
      </c>
      <c r="R9">
        <v>50473.262423556647</v>
      </c>
      <c r="S9">
        <v>3414.6103493279438</v>
      </c>
      <c r="T9">
        <v>4603.0845511502594</v>
      </c>
      <c r="U9">
        <v>45312.94438662866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2117.8904224276585</v>
      </c>
      <c r="I10">
        <v>11190.109577572341</v>
      </c>
      <c r="J10">
        <v>15234.109577572341</v>
      </c>
      <c r="K10">
        <v>163002.10957757235</v>
      </c>
      <c r="L10">
        <v>9858.1095775723406</v>
      </c>
      <c r="M10">
        <v>13494.109577572341</v>
      </c>
      <c r="N10">
        <v>146490.10957757235</v>
      </c>
      <c r="O10">
        <v>0.46650738020973315</v>
      </c>
      <c r="P10">
        <v>5220.2687032931162</v>
      </c>
      <c r="Q10">
        <v>7106.8245488612774</v>
      </c>
      <c r="R10">
        <v>76041.687107693127</v>
      </c>
      <c r="S10">
        <v>4598.8808728537515</v>
      </c>
      <c r="T10">
        <v>6295.1017072963414</v>
      </c>
      <c r="U10">
        <v>68338.717245670021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2117.8904224276585</v>
      </c>
      <c r="I11">
        <v>15990.109577572341</v>
      </c>
      <c r="J11">
        <v>22218.109577572341</v>
      </c>
      <c r="K11">
        <v>232086.10957757235</v>
      </c>
      <c r="L11">
        <v>14178.109577572341</v>
      </c>
      <c r="M11">
        <v>19782.109577572341</v>
      </c>
      <c r="N11">
        <v>208662.10957757235</v>
      </c>
      <c r="O11">
        <v>0.42409761837248466</v>
      </c>
      <c r="P11">
        <v>6781.3673893634868</v>
      </c>
      <c r="Q11">
        <v>9422.6473565873202</v>
      </c>
      <c r="R11">
        <v>98427.166329183936</v>
      </c>
      <c r="S11">
        <v>6012.9025048725443</v>
      </c>
      <c r="T11">
        <v>8389.5455582319482</v>
      </c>
      <c r="U11">
        <v>88493.103716426849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2117.8904224276585</v>
      </c>
      <c r="I12">
        <v>22410.109577572341</v>
      </c>
      <c r="J12">
        <v>31746.109577572341</v>
      </c>
      <c r="K12">
        <v>273558.10957757232</v>
      </c>
      <c r="L12">
        <v>19950.109577572341</v>
      </c>
      <c r="M12">
        <v>28350.109577572341</v>
      </c>
      <c r="N12">
        <v>245982.10957757235</v>
      </c>
      <c r="O12">
        <v>0.38554328942953148</v>
      </c>
      <c r="P12">
        <v>8640.0673630134879</v>
      </c>
      <c r="Q12">
        <v>12239.499513127594</v>
      </c>
      <c r="R12">
        <v>105468.49341666145</v>
      </c>
      <c r="S12">
        <v>7691.6308710168405</v>
      </c>
      <c r="T12">
        <v>10930.194502224906</v>
      </c>
      <c r="U12">
        <v>94836.751667352699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2117.8904224276585</v>
      </c>
      <c r="I13">
        <v>30894.109577572341</v>
      </c>
      <c r="J13">
        <v>44526.109577572344</v>
      </c>
      <c r="K13">
        <v>282438.10957757232</v>
      </c>
      <c r="L13">
        <v>27582.109577572341</v>
      </c>
      <c r="M13">
        <v>39858.109577572344</v>
      </c>
      <c r="N13">
        <v>253974.10957757235</v>
      </c>
      <c r="O13">
        <v>0.3504938994813922</v>
      </c>
      <c r="P13">
        <v>10828.196936848755</v>
      </c>
      <c r="Q13">
        <v>15606.129774579096</v>
      </c>
      <c r="R13">
        <v>98992.834387996074</v>
      </c>
      <c r="S13">
        <v>9667.3611417663851</v>
      </c>
      <c r="T13">
        <v>13970.024251799958</v>
      </c>
      <c r="U13">
        <v>89016.376033157736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2117.8904224276585</v>
      </c>
      <c r="I14">
        <v>41946.109577572344</v>
      </c>
      <c r="J14">
        <v>61254.109577572344</v>
      </c>
      <c r="K14">
        <v>282846.10957757232</v>
      </c>
      <c r="L14">
        <v>37530.109577572344</v>
      </c>
      <c r="M14">
        <v>54906.109577572344</v>
      </c>
      <c r="N14">
        <v>254346.10957757235</v>
      </c>
      <c r="O14">
        <v>0.31863081771035656</v>
      </c>
      <c r="P14">
        <v>13365.323194470095</v>
      </c>
      <c r="Q14">
        <v>19517.44702282166</v>
      </c>
      <c r="R14">
        <v>90123.487180894983</v>
      </c>
      <c r="S14">
        <v>11958.24950346116</v>
      </c>
      <c r="T14">
        <v>17494.778591996317</v>
      </c>
      <c r="U14">
        <v>81042.508876149834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2117.8904224276585</v>
      </c>
      <c r="I15">
        <v>56070.109577572344</v>
      </c>
      <c r="J15">
        <v>82386.109577572337</v>
      </c>
      <c r="K15">
        <v>282918.10957757232</v>
      </c>
      <c r="L15">
        <v>50250.109577572344</v>
      </c>
      <c r="M15">
        <v>73926.109577572337</v>
      </c>
      <c r="N15">
        <v>254406.10957757235</v>
      </c>
      <c r="O15">
        <v>0.28966437973668779</v>
      </c>
      <c r="P15">
        <v>16241.51351255561</v>
      </c>
      <c r="Q15">
        <v>23864.321329706283</v>
      </c>
      <c r="R15">
        <v>81951.298727063753</v>
      </c>
      <c r="S15">
        <v>14555.666822488089</v>
      </c>
      <c r="T15">
        <v>21413.760677133905</v>
      </c>
      <c r="U15">
        <v>73692.387932011319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2117.8904224276585</v>
      </c>
      <c r="I16">
        <v>73614.109577572337</v>
      </c>
      <c r="J16">
        <v>107874.10957757234</v>
      </c>
      <c r="K16">
        <v>282954.10957757232</v>
      </c>
      <c r="L16">
        <v>66030.109577572337</v>
      </c>
      <c r="M16">
        <v>96870.109577572337</v>
      </c>
      <c r="N16">
        <v>254442.10957757235</v>
      </c>
      <c r="O16">
        <v>0.26333125430607973</v>
      </c>
      <c r="P16">
        <v>19384.895809687321</v>
      </c>
      <c r="Q16">
        <v>28406.624582213612</v>
      </c>
      <c r="R16">
        <v>74510.660586122045</v>
      </c>
      <c r="S16">
        <v>17387.791577030013</v>
      </c>
      <c r="T16">
        <v>25508.927459829512</v>
      </c>
      <c r="U16">
        <v>67002.559863347109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2117.8904224276585</v>
      </c>
      <c r="I17">
        <v>94698.109577572337</v>
      </c>
      <c r="J17">
        <v>136842.10957757235</v>
      </c>
      <c r="K17">
        <v>282978.10957757232</v>
      </c>
      <c r="L17">
        <v>85014.109577572337</v>
      </c>
      <c r="M17">
        <v>122946.10957757234</v>
      </c>
      <c r="N17">
        <v>254466.10957757235</v>
      </c>
      <c r="O17">
        <v>0.23939204936916339</v>
      </c>
      <c r="P17">
        <v>22669.974523160643</v>
      </c>
      <c r="Q17">
        <v>32758.913051774667</v>
      </c>
      <c r="R17">
        <v>67742.709578386726</v>
      </c>
      <c r="S17">
        <v>20351.701917069662</v>
      </c>
      <c r="T17">
        <v>29432.32113374077</v>
      </c>
      <c r="U17">
        <v>60917.163466773141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2117.8904224276585</v>
      </c>
      <c r="I18">
        <v>118926.10957757234</v>
      </c>
      <c r="J18">
        <v>167394.10957757235</v>
      </c>
      <c r="K18">
        <v>282990.10957757232</v>
      </c>
      <c r="L18">
        <v>106818.10957757234</v>
      </c>
      <c r="M18">
        <v>150438.10957757235</v>
      </c>
      <c r="N18">
        <v>254478.10957757235</v>
      </c>
      <c r="O18">
        <v>0.21762913579014853</v>
      </c>
      <c r="P18">
        <v>25881.786450251573</v>
      </c>
      <c r="Q18">
        <v>36429.835403728495</v>
      </c>
      <c r="R18">
        <v>61586.892984526501</v>
      </c>
      <c r="S18">
        <v>23246.732874104455</v>
      </c>
      <c r="T18">
        <v>32739.715777270736</v>
      </c>
      <c r="U18">
        <v>55381.851064877788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2117.8904224276585</v>
      </c>
      <c r="I19">
        <v>145326.10957757235</v>
      </c>
      <c r="J19">
        <v>196866.10957757235</v>
      </c>
      <c r="K19">
        <v>282990.10957757232</v>
      </c>
      <c r="L19">
        <v>130578.10957757234</v>
      </c>
      <c r="M19">
        <v>176958.10957757235</v>
      </c>
      <c r="N19">
        <v>254478.10957757235</v>
      </c>
      <c r="O19">
        <v>0.19784466890013502</v>
      </c>
      <c r="P19">
        <v>28751.996031919542</v>
      </c>
      <c r="Q19">
        <v>38948.910267032501</v>
      </c>
      <c r="R19">
        <v>55988.084531387722</v>
      </c>
      <c r="S19">
        <v>25834.18285498035</v>
      </c>
      <c r="T19">
        <v>35010.218598568616</v>
      </c>
      <c r="U19">
        <v>50347.137331707083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2117.8904224276585</v>
      </c>
      <c r="I20">
        <v>172302.10957757235</v>
      </c>
      <c r="J20">
        <v>222642.10957757235</v>
      </c>
      <c r="K20">
        <v>283002.10957757232</v>
      </c>
      <c r="L20">
        <v>154854.10957757235</v>
      </c>
      <c r="M20">
        <v>200166.10957757235</v>
      </c>
      <c r="N20">
        <v>254490.10957757235</v>
      </c>
      <c r="O20">
        <v>0.17985878990921364</v>
      </c>
      <c r="P20">
        <v>30990.048927426891</v>
      </c>
      <c r="Q20">
        <v>40044.140411456705</v>
      </c>
      <c r="R20">
        <v>50900.416970376835</v>
      </c>
      <c r="S20">
        <v>27851.872761090934</v>
      </c>
      <c r="T20">
        <v>36001.634249457224</v>
      </c>
      <c r="U20">
        <v>45772.283152485346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2117.8904224276585</v>
      </c>
      <c r="I21">
        <v>197970.10957757235</v>
      </c>
      <c r="J21">
        <v>243054.10957757235</v>
      </c>
      <c r="K21">
        <v>283002.10957757232</v>
      </c>
      <c r="L21">
        <v>177954.10957757235</v>
      </c>
      <c r="M21">
        <v>218526.10957757235</v>
      </c>
      <c r="N21">
        <v>254490.10957757235</v>
      </c>
      <c r="O21">
        <v>0.16350799082655781</v>
      </c>
      <c r="P21">
        <v>32369.694860742344</v>
      </c>
      <c r="Q21">
        <v>39741.289119166875</v>
      </c>
      <c r="R21">
        <v>46273.106336706202</v>
      </c>
      <c r="S21">
        <v>29096.918916357965</v>
      </c>
      <c r="T21">
        <v>35730.76512017307</v>
      </c>
      <c r="U21">
        <v>41611.166502259395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2117.8904224276585</v>
      </c>
      <c r="I22">
        <v>220590.10957757235</v>
      </c>
      <c r="J22">
        <v>257778.10957757235</v>
      </c>
      <c r="K22">
        <v>283002.10957757232</v>
      </c>
      <c r="L22">
        <v>198318.10957757235</v>
      </c>
      <c r="M22">
        <v>231786.10957757235</v>
      </c>
      <c r="N22">
        <v>254490.10957757235</v>
      </c>
      <c r="O22">
        <v>0.14864362802414349</v>
      </c>
      <c r="P22">
        <v>32789.314193853716</v>
      </c>
      <c r="Q22">
        <v>38317.073432815567</v>
      </c>
      <c r="R22">
        <v>42066.46030609656</v>
      </c>
      <c r="S22">
        <v>29478.723310499994</v>
      </c>
      <c r="T22">
        <v>34453.528253212025</v>
      </c>
      <c r="U22">
        <v>37828.333183872179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2628.2808073992692</v>
      </c>
      <c r="I2">
        <v>-1476.2808073992692</v>
      </c>
      <c r="J2">
        <v>-1476.2808073992692</v>
      </c>
      <c r="K2">
        <v>-1476.2808073992692</v>
      </c>
      <c r="L2">
        <v>-1596.2808073992692</v>
      </c>
      <c r="M2">
        <v>-1596.2808073992692</v>
      </c>
      <c r="N2">
        <v>-1596.2808073992692</v>
      </c>
      <c r="O2">
        <v>1</v>
      </c>
      <c r="P2">
        <v>-1476.2808073992692</v>
      </c>
      <c r="Q2">
        <v>-1476.2808073992692</v>
      </c>
      <c r="R2">
        <v>-1476.2808073992692</v>
      </c>
      <c r="S2">
        <v>-1596.2808073992692</v>
      </c>
      <c r="T2">
        <v>-1596.2808073992692</v>
      </c>
      <c r="U2">
        <v>-1596.2808073992692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2628.2808073992692</v>
      </c>
      <c r="I3">
        <v>-1092.2808073992692</v>
      </c>
      <c r="J3">
        <v>-1044.2808073992692</v>
      </c>
      <c r="K3">
        <v>-480.28080739926918</v>
      </c>
      <c r="L3">
        <v>-1248.2808073992692</v>
      </c>
      <c r="M3">
        <v>-1212.2808073992692</v>
      </c>
      <c r="N3">
        <v>-696.28080739926918</v>
      </c>
      <c r="O3">
        <v>0.90909090909090906</v>
      </c>
      <c r="P3">
        <v>-992.98255218115378</v>
      </c>
      <c r="Q3">
        <v>-949.34618854479015</v>
      </c>
      <c r="R3">
        <v>-436.6189158175174</v>
      </c>
      <c r="S3">
        <v>-1134.8007339993355</v>
      </c>
      <c r="T3">
        <v>-1102.0734612720628</v>
      </c>
      <c r="U3">
        <v>-632.98255218115378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2628.2808073992692</v>
      </c>
      <c r="I4">
        <v>-564.28080739926918</v>
      </c>
      <c r="J4">
        <v>-432.28080739926918</v>
      </c>
      <c r="K4">
        <v>1475.7191926007308</v>
      </c>
      <c r="L4">
        <v>-780.28080739926918</v>
      </c>
      <c r="M4">
        <v>-660.28080739926918</v>
      </c>
      <c r="N4">
        <v>1055.7191926007308</v>
      </c>
      <c r="O4">
        <v>0.82644628099173545</v>
      </c>
      <c r="P4">
        <v>-466.34777471013979</v>
      </c>
      <c r="Q4">
        <v>-357.25686561923067</v>
      </c>
      <c r="R4">
        <v>1219.6026385130006</v>
      </c>
      <c r="S4">
        <v>-644.86017140435467</v>
      </c>
      <c r="T4">
        <v>-545.68661768534639</v>
      </c>
      <c r="U4">
        <v>872.49520049647163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2628.2808073992692</v>
      </c>
      <c r="I5">
        <v>167.71919260073082</v>
      </c>
      <c r="J5">
        <v>455.71919260073082</v>
      </c>
      <c r="K5">
        <v>5303.7191926007308</v>
      </c>
      <c r="L5">
        <v>-120.28080739926918</v>
      </c>
      <c r="M5">
        <v>143.71919260073082</v>
      </c>
      <c r="N5">
        <v>4499.7191926007308</v>
      </c>
      <c r="O5">
        <v>0.75131480090157754</v>
      </c>
      <c r="P5">
        <v>126.00991179619142</v>
      </c>
      <c r="Q5">
        <v>342.38857445584574</v>
      </c>
      <c r="R5">
        <v>3984.7627292266939</v>
      </c>
      <c r="S5">
        <v>-90.368750863462921</v>
      </c>
      <c r="T5">
        <v>107.97835657455356</v>
      </c>
      <c r="U5">
        <v>3380.7056293018254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2628.2808073992692</v>
      </c>
      <c r="I6">
        <v>1187.7191926007308</v>
      </c>
      <c r="J6">
        <v>1727.7191926007308</v>
      </c>
      <c r="K6">
        <v>12779.719192600731</v>
      </c>
      <c r="L6">
        <v>803.71919260073082</v>
      </c>
      <c r="M6">
        <v>1283.7191926007308</v>
      </c>
      <c r="N6">
        <v>11231.719192600731</v>
      </c>
      <c r="O6">
        <v>0.68301345536507052</v>
      </c>
      <c r="P6">
        <v>811.22818974163681</v>
      </c>
      <c r="Q6">
        <v>1180.0554556387749</v>
      </c>
      <c r="R6">
        <v>8728.7201643335338</v>
      </c>
      <c r="S6">
        <v>548.95102288144983</v>
      </c>
      <c r="T6">
        <v>876.79748145668361</v>
      </c>
      <c r="U6">
        <v>7671.4153354284053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2628.2808073992692</v>
      </c>
      <c r="I7">
        <v>2591.7191926007308</v>
      </c>
      <c r="J7">
        <v>3539.7191926007308</v>
      </c>
      <c r="K7">
        <v>27047.719192600729</v>
      </c>
      <c r="L7">
        <v>2063.7191926007308</v>
      </c>
      <c r="M7">
        <v>2915.7191926007308</v>
      </c>
      <c r="N7">
        <v>24071.719192600729</v>
      </c>
      <c r="O7">
        <v>0.62092132305915493</v>
      </c>
      <c r="P7">
        <v>1609.2537100674506</v>
      </c>
      <c r="Q7">
        <v>2197.8871243275294</v>
      </c>
      <c r="R7">
        <v>16794.505586802141</v>
      </c>
      <c r="S7">
        <v>1281.4072514922168</v>
      </c>
      <c r="T7">
        <v>1810.4322187386167</v>
      </c>
      <c r="U7">
        <v>14946.643729378096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2628.2808073992692</v>
      </c>
      <c r="I8">
        <v>4499.7191926007308</v>
      </c>
      <c r="J8">
        <v>6095.7191926007308</v>
      </c>
      <c r="K8">
        <v>53291.719192600729</v>
      </c>
      <c r="L8">
        <v>3779.7191926007308</v>
      </c>
      <c r="M8">
        <v>5219.7191926007308</v>
      </c>
      <c r="N8">
        <v>47699.719192600729</v>
      </c>
      <c r="O8">
        <v>0.56447393005377722</v>
      </c>
      <c r="P8">
        <v>2539.974176785744</v>
      </c>
      <c r="Q8">
        <v>3440.8745691515724</v>
      </c>
      <c r="R8">
        <v>30081.786171969641</v>
      </c>
      <c r="S8">
        <v>2133.552947147024</v>
      </c>
      <c r="T8">
        <v>2946.3954064244635</v>
      </c>
      <c r="U8">
        <v>26925.24795510892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2628.2808073992692</v>
      </c>
      <c r="I9">
        <v>7127.7191926007308</v>
      </c>
      <c r="J9">
        <v>9695.7191926007308</v>
      </c>
      <c r="K9">
        <v>97847.719192600736</v>
      </c>
      <c r="L9">
        <v>6143.7191926007308</v>
      </c>
      <c r="M9">
        <v>8459.7191926007308</v>
      </c>
      <c r="N9">
        <v>87791.719192600736</v>
      </c>
      <c r="O9">
        <v>0.51315811823070645</v>
      </c>
      <c r="P9">
        <v>3657.6469681518815</v>
      </c>
      <c r="Q9">
        <v>4975.4370157683352</v>
      </c>
      <c r="R9">
        <v>50211.351454041571</v>
      </c>
      <c r="S9">
        <v>3152.699379812866</v>
      </c>
      <c r="T9">
        <v>4341.173581635182</v>
      </c>
      <c r="U9">
        <v>45051.033417113591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2628.2808073992692</v>
      </c>
      <c r="I10">
        <v>10679.719192600731</v>
      </c>
      <c r="J10">
        <v>14723.719192600731</v>
      </c>
      <c r="K10">
        <v>162491.71919260072</v>
      </c>
      <c r="L10">
        <v>9347.7191926007308</v>
      </c>
      <c r="M10">
        <v>12983.719192600731</v>
      </c>
      <c r="N10">
        <v>145979.71919260072</v>
      </c>
      <c r="O10">
        <v>0.46650738020973315</v>
      </c>
      <c r="P10">
        <v>4982.1678219157739</v>
      </c>
      <c r="Q10">
        <v>6868.7236674839342</v>
      </c>
      <c r="R10">
        <v>75803.586226315776</v>
      </c>
      <c r="S10">
        <v>4360.7799914764091</v>
      </c>
      <c r="T10">
        <v>6057.000825918999</v>
      </c>
      <c r="U10">
        <v>68100.616364292669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2628.2808073992692</v>
      </c>
      <c r="I11">
        <v>15479.719192600731</v>
      </c>
      <c r="J11">
        <v>21707.719192600729</v>
      </c>
      <c r="K11">
        <v>231575.71919260072</v>
      </c>
      <c r="L11">
        <v>13667.719192600731</v>
      </c>
      <c r="M11">
        <v>19271.719192600729</v>
      </c>
      <c r="N11">
        <v>208151.71919260072</v>
      </c>
      <c r="O11">
        <v>0.42409761837248466</v>
      </c>
      <c r="P11">
        <v>6564.9120426568115</v>
      </c>
      <c r="Q11">
        <v>9206.192009880644</v>
      </c>
      <c r="R11">
        <v>98210.710982477249</v>
      </c>
      <c r="S11">
        <v>5796.447158165869</v>
      </c>
      <c r="T11">
        <v>8173.090211525272</v>
      </c>
      <c r="U11">
        <v>88276.648369720177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2628.2808073992692</v>
      </c>
      <c r="I12">
        <v>21899.719192600729</v>
      </c>
      <c r="J12">
        <v>31235.719192600729</v>
      </c>
      <c r="K12">
        <v>273047.71919260075</v>
      </c>
      <c r="L12">
        <v>19439.719192600729</v>
      </c>
      <c r="M12">
        <v>27839.719192600729</v>
      </c>
      <c r="N12">
        <v>245471.71919260072</v>
      </c>
      <c r="O12">
        <v>0.38554328942953148</v>
      </c>
      <c r="P12">
        <v>8443.2897750983284</v>
      </c>
      <c r="Q12">
        <v>12042.721925212434</v>
      </c>
      <c r="R12">
        <v>105271.71582874631</v>
      </c>
      <c r="S12">
        <v>7494.853283101681</v>
      </c>
      <c r="T12">
        <v>10733.416914309746</v>
      </c>
      <c r="U12">
        <v>94639.974079437539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2628.2808073992692</v>
      </c>
      <c r="I13">
        <v>30383.719192600729</v>
      </c>
      <c r="J13">
        <v>44015.719192600729</v>
      </c>
      <c r="K13">
        <v>281927.71919260075</v>
      </c>
      <c r="L13">
        <v>27071.719192600729</v>
      </c>
      <c r="M13">
        <v>39347.719192600729</v>
      </c>
      <c r="N13">
        <v>253463.71919260072</v>
      </c>
      <c r="O13">
        <v>0.3504938994813922</v>
      </c>
      <c r="P13">
        <v>10649.308220562247</v>
      </c>
      <c r="Q13">
        <v>15427.241058292586</v>
      </c>
      <c r="R13">
        <v>98813.945671709575</v>
      </c>
      <c r="S13">
        <v>9488.4724254798766</v>
      </c>
      <c r="T13">
        <v>13791.135535513447</v>
      </c>
      <c r="U13">
        <v>88837.487316871222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2628.2808073992692</v>
      </c>
      <c r="I14">
        <v>41435.719192600729</v>
      </c>
      <c r="J14">
        <v>60743.719192600729</v>
      </c>
      <c r="K14">
        <v>282335.71919260075</v>
      </c>
      <c r="L14">
        <v>37019.719192600729</v>
      </c>
      <c r="M14">
        <v>54395.719192600729</v>
      </c>
      <c r="N14">
        <v>253835.71919260072</v>
      </c>
      <c r="O14">
        <v>0.31863081771035656</v>
      </c>
      <c r="P14">
        <v>13202.697088755085</v>
      </c>
      <c r="Q14">
        <v>19354.820917106652</v>
      </c>
      <c r="R14">
        <v>89960.861075179986</v>
      </c>
      <c r="S14">
        <v>11795.623397746151</v>
      </c>
      <c r="T14">
        <v>17332.152486281306</v>
      </c>
      <c r="U14">
        <v>80879.882770434822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2628.2808073992692</v>
      </c>
      <c r="I15">
        <v>55559.719192600729</v>
      </c>
      <c r="J15">
        <v>81875.719192600736</v>
      </c>
      <c r="K15">
        <v>282407.71919260075</v>
      </c>
      <c r="L15">
        <v>49739.719192600729</v>
      </c>
      <c r="M15">
        <v>73415.719192600736</v>
      </c>
      <c r="N15">
        <v>253895.71919260072</v>
      </c>
      <c r="O15">
        <v>0.28966437973668779</v>
      </c>
      <c r="P15">
        <v>16093.671598269239</v>
      </c>
      <c r="Q15">
        <v>23716.479415419915</v>
      </c>
      <c r="R15">
        <v>81803.456812777396</v>
      </c>
      <c r="S15">
        <v>14407.824908201716</v>
      </c>
      <c r="T15">
        <v>21265.918762847537</v>
      </c>
      <c r="U15">
        <v>73544.546017724948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2628.2808073992692</v>
      </c>
      <c r="I16">
        <v>73103.719192600736</v>
      </c>
      <c r="J16">
        <v>107363.71919260074</v>
      </c>
      <c r="K16">
        <v>282443.71919260075</v>
      </c>
      <c r="L16">
        <v>65519.719192600729</v>
      </c>
      <c r="M16">
        <v>96359.719192600736</v>
      </c>
      <c r="N16">
        <v>253931.71919260072</v>
      </c>
      <c r="O16">
        <v>0.26333125430607973</v>
      </c>
      <c r="P16">
        <v>19250.494069426986</v>
      </c>
      <c r="Q16">
        <v>28272.222841953277</v>
      </c>
      <c r="R16">
        <v>74376.258845861725</v>
      </c>
      <c r="S16">
        <v>17253.389836769675</v>
      </c>
      <c r="T16">
        <v>25374.525719569177</v>
      </c>
      <c r="U16">
        <v>66868.158123086774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2628.2808073992692</v>
      </c>
      <c r="I17">
        <v>94187.719192600736</v>
      </c>
      <c r="J17">
        <v>136331.71919260072</v>
      </c>
      <c r="K17">
        <v>282467.71919260075</v>
      </c>
      <c r="L17">
        <v>84503.719192600736</v>
      </c>
      <c r="M17">
        <v>122435.71919260074</v>
      </c>
      <c r="N17">
        <v>253955.71919260072</v>
      </c>
      <c r="O17">
        <v>0.23939204936916339</v>
      </c>
      <c r="P17">
        <v>22547.791122923973</v>
      </c>
      <c r="Q17">
        <v>32636.729651537993</v>
      </c>
      <c r="R17">
        <v>67620.526178150059</v>
      </c>
      <c r="S17">
        <v>20229.518516832995</v>
      </c>
      <c r="T17">
        <v>29310.1377335041</v>
      </c>
      <c r="U17">
        <v>60794.980066536467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2628.2808073992692</v>
      </c>
      <c r="I18">
        <v>118415.71919260074</v>
      </c>
      <c r="J18">
        <v>166883.71919260072</v>
      </c>
      <c r="K18">
        <v>282479.71919260075</v>
      </c>
      <c r="L18">
        <v>106307.71919260074</v>
      </c>
      <c r="M18">
        <v>149927.71919260072</v>
      </c>
      <c r="N18">
        <v>253967.71919260072</v>
      </c>
      <c r="O18">
        <v>0.21762913579014853</v>
      </c>
      <c r="P18">
        <v>25770.710631854603</v>
      </c>
      <c r="Q18">
        <v>36318.759585331522</v>
      </c>
      <c r="R18">
        <v>61475.817166129535</v>
      </c>
      <c r="S18">
        <v>23135.657055707485</v>
      </c>
      <c r="T18">
        <v>32628.639958873762</v>
      </c>
      <c r="U18">
        <v>55270.775246480815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2628.2808073992692</v>
      </c>
      <c r="I19">
        <v>144815.71919260072</v>
      </c>
      <c r="J19">
        <v>196355.71919260072</v>
      </c>
      <c r="K19">
        <v>282479.71919260075</v>
      </c>
      <c r="L19">
        <v>130067.71919260074</v>
      </c>
      <c r="M19">
        <v>176447.71919260072</v>
      </c>
      <c r="N19">
        <v>253967.71919260072</v>
      </c>
      <c r="O19">
        <v>0.19784466890013502</v>
      </c>
      <c r="P19">
        <v>28651.018015195019</v>
      </c>
      <c r="Q19">
        <v>38847.932250307975</v>
      </c>
      <c r="R19">
        <v>55887.10651466321</v>
      </c>
      <c r="S19">
        <v>25733.204838255831</v>
      </c>
      <c r="T19">
        <v>34909.240581844089</v>
      </c>
      <c r="U19">
        <v>50246.159314982557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2628.2808073992692</v>
      </c>
      <c r="I20">
        <v>171791.71919260072</v>
      </c>
      <c r="J20">
        <v>222131.71919260072</v>
      </c>
      <c r="K20">
        <v>282491.71919260075</v>
      </c>
      <c r="L20">
        <v>154343.71919260072</v>
      </c>
      <c r="M20">
        <v>199655.71919260072</v>
      </c>
      <c r="N20">
        <v>253979.71919260072</v>
      </c>
      <c r="O20">
        <v>0.17985878990921364</v>
      </c>
      <c r="P20">
        <v>30898.250730404598</v>
      </c>
      <c r="Q20">
        <v>39952.342214434415</v>
      </c>
      <c r="R20">
        <v>50808.618773354552</v>
      </c>
      <c r="S20">
        <v>27760.07456406864</v>
      </c>
      <c r="T20">
        <v>35909.836052434926</v>
      </c>
      <c r="U20">
        <v>45680.484955463049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2628.2808073992692</v>
      </c>
      <c r="I21">
        <v>197459.71919260072</v>
      </c>
      <c r="J21">
        <v>242543.71919260072</v>
      </c>
      <c r="K21">
        <v>282491.71919260075</v>
      </c>
      <c r="L21">
        <v>177443.71919260072</v>
      </c>
      <c r="M21">
        <v>218015.71919260072</v>
      </c>
      <c r="N21">
        <v>253979.71919260072</v>
      </c>
      <c r="O21">
        <v>0.16350799082655781</v>
      </c>
      <c r="P21">
        <v>32286.24195435844</v>
      </c>
      <c r="Q21">
        <v>39657.836212782975</v>
      </c>
      <c r="R21">
        <v>46189.653430322309</v>
      </c>
      <c r="S21">
        <v>29013.466009974061</v>
      </c>
      <c r="T21">
        <v>35647.312213789162</v>
      </c>
      <c r="U21">
        <v>41527.713595875488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2628.2808073992692</v>
      </c>
      <c r="I22">
        <v>220079.71919260072</v>
      </c>
      <c r="J22">
        <v>257267.71919260072</v>
      </c>
      <c r="K22">
        <v>282491.71919260075</v>
      </c>
      <c r="L22">
        <v>197807.71919260072</v>
      </c>
      <c r="M22">
        <v>231275.71919260072</v>
      </c>
      <c r="N22">
        <v>253979.71919260072</v>
      </c>
      <c r="O22">
        <v>0.14864362802414349</v>
      </c>
      <c r="P22">
        <v>32713.447915322897</v>
      </c>
      <c r="Q22">
        <v>38241.207154284741</v>
      </c>
      <c r="R22">
        <v>41990.594027565741</v>
      </c>
      <c r="S22">
        <v>29402.857031969172</v>
      </c>
      <c r="T22">
        <v>34377.661974681207</v>
      </c>
      <c r="U22">
        <v>37752.46690534136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3" sqref="A3:M3"/>
    </sheetView>
  </sheetViews>
  <sheetFormatPr defaultRowHeight="15" x14ac:dyDescent="0.25"/>
  <cols>
    <col min="1" max="1" width="30.85546875" customWidth="1"/>
    <col min="2" max="2" width="20.28515625" customWidth="1"/>
    <col min="3" max="3" width="18" customWidth="1"/>
    <col min="4" max="4" width="6.140625" customWidth="1"/>
    <col min="5" max="5" width="9.140625" customWidth="1"/>
    <col min="6" max="6" width="20.5703125" customWidth="1"/>
    <col min="7" max="7" width="35.855468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29</v>
      </c>
      <c r="B1" t="s">
        <v>30</v>
      </c>
      <c r="C1" t="s">
        <v>8</v>
      </c>
      <c r="D1" t="s">
        <v>23</v>
      </c>
      <c r="E1" t="s">
        <v>24</v>
      </c>
      <c r="F1" t="s">
        <v>27</v>
      </c>
      <c r="G1" t="s">
        <v>28</v>
      </c>
      <c r="H1" t="s">
        <v>48</v>
      </c>
      <c r="I1" t="s">
        <v>49</v>
      </c>
      <c r="J1" t="s">
        <v>50</v>
      </c>
      <c r="K1" t="s">
        <v>64</v>
      </c>
      <c r="L1" t="s">
        <v>65</v>
      </c>
      <c r="M1" t="s">
        <v>66</v>
      </c>
      <c r="N1" t="s">
        <v>76</v>
      </c>
      <c r="O1" t="s">
        <v>77</v>
      </c>
    </row>
    <row r="2" spans="1:15" x14ac:dyDescent="0.25">
      <c r="A2" t="s">
        <v>30</v>
      </c>
      <c r="B2">
        <v>0</v>
      </c>
      <c r="C2">
        <f>CAPEX!$V3</f>
        <v>45787.466503109899</v>
      </c>
      <c r="D2">
        <f>CAPEX!$V4</f>
        <v>82349.586446740883</v>
      </c>
      <c r="E2">
        <f>CAPEX!$V5</f>
        <v>58063.729929774621</v>
      </c>
      <c r="F2">
        <f>CAPEX!$V6</f>
        <v>130146.29472977464</v>
      </c>
      <c r="G2">
        <f>CAPEX!$V7</f>
        <v>147441.90185642202</v>
      </c>
      <c r="H2">
        <f>CAPEX!$V8</f>
        <v>48924.706503109905</v>
      </c>
      <c r="I2">
        <f>CAPEX!$V9</f>
        <v>82372.066446740879</v>
      </c>
      <c r="J2">
        <f>CAPEX!$V10</f>
        <v>57564.82992977462</v>
      </c>
      <c r="K2">
        <f>CAPEX!$V11</f>
        <v>71123.04224276582</v>
      </c>
      <c r="L2">
        <f>CAPEX!$V12</f>
        <v>128808.12073992686</v>
      </c>
      <c r="M2">
        <f>CAPEX!$V13</f>
        <v>203925.62553992687</v>
      </c>
      <c r="N2">
        <f>CAPEX!$V14</f>
        <v>79150.642242765811</v>
      </c>
      <c r="O2">
        <f>CAPEX!$V15</f>
        <v>130271.22073992687</v>
      </c>
    </row>
    <row r="3" spans="1:15" x14ac:dyDescent="0.25">
      <c r="A3" t="s">
        <v>8</v>
      </c>
      <c r="B3">
        <v>0</v>
      </c>
      <c r="C3">
        <v>0</v>
      </c>
      <c r="D3">
        <f>D2-C2</f>
        <v>36562.119943630983</v>
      </c>
      <c r="E3">
        <v>0</v>
      </c>
      <c r="F3">
        <v>0</v>
      </c>
      <c r="G3">
        <f>G2-C2</f>
        <v>101654.43535331212</v>
      </c>
      <c r="H3">
        <f>H2-C2</f>
        <v>3137.2400000000052</v>
      </c>
      <c r="I3">
        <f>I2-D3</f>
        <v>45809.946503109895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65092.315409681134</v>
      </c>
      <c r="H4">
        <v>0</v>
      </c>
      <c r="I4">
        <f>I2-D2</f>
        <v>22.479999999995925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f>F2-E2</f>
        <v>72082.564800000022</v>
      </c>
      <c r="G5">
        <v>0</v>
      </c>
      <c r="H5">
        <v>0</v>
      </c>
      <c r="I5">
        <v>0</v>
      </c>
      <c r="J5">
        <f>J2-E2</f>
        <v>-498.90000000000146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98517.195353312112</v>
      </c>
      <c r="H8">
        <v>0</v>
      </c>
      <c r="I8">
        <f>I2-H2</f>
        <v>33447.359943630974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65069.835409681138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50</v>
      </c>
      <c r="B10">
        <v>0</v>
      </c>
      <c r="C10">
        <v>0</v>
      </c>
      <c r="D10">
        <v>0</v>
      </c>
      <c r="E10">
        <v>0</v>
      </c>
      <c r="F10">
        <v>130146.29472977464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57685.078497161041</v>
      </c>
      <c r="M11">
        <f>M2-K2</f>
        <v>132802.58329716104</v>
      </c>
      <c r="N11">
        <f>N2-K2</f>
        <v>8027.5999999999913</v>
      </c>
      <c r="O11">
        <f>O2-L2+L11</f>
        <v>59148.178497161047</v>
      </c>
    </row>
    <row r="12" spans="1:15" x14ac:dyDescent="0.25">
      <c r="A12" t="s">
        <v>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75117.50480000001</v>
      </c>
      <c r="N12">
        <v>0</v>
      </c>
      <c r="O12">
        <f>O2-L2</f>
        <v>1463.1000000000058</v>
      </c>
    </row>
    <row r="13" spans="1:15" x14ac:dyDescent="0.25">
      <c r="A13" t="s">
        <v>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124774.98329716106</v>
      </c>
      <c r="N14">
        <v>0</v>
      </c>
      <c r="O14">
        <f>O2-N2</f>
        <v>51120.578497161056</v>
      </c>
    </row>
    <row r="15" spans="1:15" x14ac:dyDescent="0.25">
      <c r="A15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73654.404800000004</v>
      </c>
      <c r="N15">
        <v>0</v>
      </c>
      <c r="O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25">
      <c r="A1" t="s">
        <v>29</v>
      </c>
      <c r="B1" t="s">
        <v>47</v>
      </c>
    </row>
    <row r="2" spans="1:2" x14ac:dyDescent="0.25">
      <c r="A2" t="s">
        <v>30</v>
      </c>
      <c r="B2">
        <v>2500</v>
      </c>
    </row>
    <row r="3" spans="1:2" x14ac:dyDescent="0.25">
      <c r="A3" t="s">
        <v>8</v>
      </c>
      <c r="B3">
        <f>0.1*(CAPEX!S3+CAPEX!T3)+0.01*(CAPEX!Q3+CAPEX!R3)</f>
        <v>868.445665031099</v>
      </c>
    </row>
    <row r="4" spans="1:2" x14ac:dyDescent="0.25">
      <c r="A4" t="s">
        <v>23</v>
      </c>
      <c r="B4">
        <f>0.1*(CAPEX!S4+CAPEX!T4)+0.01*(CAPEX!Q4+CAPEX!R4)</f>
        <v>2024.1408644674091</v>
      </c>
    </row>
    <row r="5" spans="1:2" x14ac:dyDescent="0.25">
      <c r="A5" t="s">
        <v>24</v>
      </c>
      <c r="B5">
        <f>0.1*(CAPEX!S5+CAPEX!T5)+0.01*(CAPEX!Q5+CAPEX!R5)</f>
        <v>2100.343099297746</v>
      </c>
    </row>
    <row r="6" spans="1:2" x14ac:dyDescent="0.25">
      <c r="A6" t="s">
        <v>27</v>
      </c>
      <c r="B6">
        <f>0.1*(CAPEX!S6+CAPEX!T6)+0.01*(CAPEX!Q6+CAPEX!R6)</f>
        <v>9307.5461472977477</v>
      </c>
    </row>
    <row r="7" spans="1:2" x14ac:dyDescent="0.25">
      <c r="A7" t="s">
        <v>28</v>
      </c>
      <c r="B7">
        <f>0.1*(CAPEX!S7+CAPEX!T7)+0.01*(CAPEX!Q7+CAPEX!R7)</f>
        <v>8532.4134185642197</v>
      </c>
    </row>
    <row r="8" spans="1:2" x14ac:dyDescent="0.25">
      <c r="A8" t="s">
        <v>48</v>
      </c>
      <c r="B8">
        <f>0.1*(CAPEX!S8+CAPEX!T8)+0.01*(CAPEX!Q8+CAPEX!R8)</f>
        <v>1182.1696650310992</v>
      </c>
    </row>
    <row r="9" spans="1:2" x14ac:dyDescent="0.25">
      <c r="A9" t="s">
        <v>49</v>
      </c>
      <c r="B9">
        <f>0.1*(CAPEX!S9+CAPEX!T9)+0.01*(CAPEX!Q9+CAPEX!R9)</f>
        <v>2026.3888644674091</v>
      </c>
    </row>
    <row r="10" spans="1:2" x14ac:dyDescent="0.25">
      <c r="A10" t="s">
        <v>50</v>
      </c>
      <c r="B10">
        <f>0.1*(CAPEX!S10+CAPEX!T10)+0.01*(CAPEX!Q10+CAPEX!R10)</f>
        <v>2050.4530992977466</v>
      </c>
    </row>
    <row r="11" spans="1:2" x14ac:dyDescent="0.25">
      <c r="A11" t="s">
        <v>64</v>
      </c>
      <c r="B11">
        <f>0.1*(CAPEX!S11+CAPEX!T11)+0.01*(CAPEX!Q11+CAPEX!R11)</f>
        <v>1315.1304224276582</v>
      </c>
    </row>
    <row r="12" spans="1:2" x14ac:dyDescent="0.25">
      <c r="A12" t="s">
        <v>65</v>
      </c>
      <c r="B12">
        <f>0.1*(CAPEX!S12+CAPEX!T12)+0.01*(CAPEX!Q12+CAPEX!R12)</f>
        <v>2481.9708073992688</v>
      </c>
    </row>
    <row r="13" spans="1:2" x14ac:dyDescent="0.25">
      <c r="A13" t="s">
        <v>66</v>
      </c>
      <c r="B13">
        <f>0.1*(CAPEX!S13+CAPEX!T13)+0.01*(CAPEX!Q13+CAPEX!R13)</f>
        <v>9992.6678553992697</v>
      </c>
    </row>
    <row r="14" spans="1:2" x14ac:dyDescent="0.25">
      <c r="A14" t="s">
        <v>76</v>
      </c>
      <c r="B14">
        <f>0.1*(CAPEX!S14+CAPEX!T14)+0.01*(CAPEX!Q14+CAPEX!R14)</f>
        <v>2117.8904224276585</v>
      </c>
    </row>
    <row r="15" spans="1:2" x14ac:dyDescent="0.25">
      <c r="A15" t="s">
        <v>77</v>
      </c>
      <c r="B15">
        <f>0.1*(CAPEX!S15+CAPEX!T15)+0.01*(CAPEX!Q15+CAPEX!R15)</f>
        <v>2628.2808073992692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H1" workbookViewId="0">
      <selection activeCell="N1" sqref="N1:AH22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x14ac:dyDescent="0.25">
      <c r="A1" t="s">
        <v>31</v>
      </c>
      <c r="B1" t="s">
        <v>32</v>
      </c>
      <c r="C1" t="s">
        <v>33</v>
      </c>
      <c r="D1" t="s">
        <v>34</v>
      </c>
      <c r="M1" t="s">
        <v>29</v>
      </c>
      <c r="N1" t="s">
        <v>31</v>
      </c>
      <c r="O1" t="s">
        <v>36</v>
      </c>
      <c r="P1" t="s">
        <v>33</v>
      </c>
      <c r="Q1" t="s">
        <v>37</v>
      </c>
      <c r="R1" t="s">
        <v>56</v>
      </c>
      <c r="S1" t="s">
        <v>54</v>
      </c>
      <c r="T1" t="s">
        <v>57</v>
      </c>
      <c r="U1" t="s">
        <v>38</v>
      </c>
      <c r="V1" t="s">
        <v>39</v>
      </c>
      <c r="W1" t="s">
        <v>40</v>
      </c>
      <c r="X1" t="s">
        <v>41</v>
      </c>
      <c r="Y1" t="s">
        <v>58</v>
      </c>
      <c r="Z1" t="s">
        <v>59</v>
      </c>
      <c r="AA1" t="s">
        <v>60</v>
      </c>
      <c r="AB1" t="s">
        <v>42</v>
      </c>
      <c r="AC1" t="s">
        <v>43</v>
      </c>
      <c r="AD1" t="s">
        <v>44</v>
      </c>
      <c r="AE1" t="s">
        <v>45</v>
      </c>
      <c r="AF1" t="s">
        <v>61</v>
      </c>
      <c r="AG1" t="s">
        <v>62</v>
      </c>
      <c r="AH1" t="s">
        <v>63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$I$9*B29</f>
        <v>1152</v>
      </c>
      <c r="P2">
        <f t="shared" ref="P2:T2" si="0">$I$9*C29</f>
        <v>1152</v>
      </c>
      <c r="Q2">
        <f t="shared" si="0"/>
        <v>1152</v>
      </c>
      <c r="R2">
        <f t="shared" si="0"/>
        <v>1032</v>
      </c>
      <c r="S2">
        <f t="shared" si="0"/>
        <v>1032</v>
      </c>
      <c r="T2">
        <f t="shared" si="0"/>
        <v>1032</v>
      </c>
      <c r="U2">
        <v>2628.2808073992692</v>
      </c>
      <c r="V2">
        <f>O2-U2</f>
        <v>-1476.2808073992692</v>
      </c>
      <c r="W2">
        <f>P2-U2</f>
        <v>-1476.2808073992692</v>
      </c>
      <c r="X2">
        <f t="shared" ref="X2:X22" si="1">Q2-U2</f>
        <v>-1476.2808073992692</v>
      </c>
      <c r="Y2">
        <f>R2-$U2</f>
        <v>-1596.2808073992692</v>
      </c>
      <c r="Z2">
        <f>S2-$U2</f>
        <v>-1596.2808073992692</v>
      </c>
      <c r="AA2">
        <f>T2-$U2</f>
        <v>-1596.2808073992692</v>
      </c>
      <c r="AB2">
        <f>1/POWER(1+$L$25,N2-2018)</f>
        <v>1</v>
      </c>
      <c r="AC2">
        <f>V2*AB2</f>
        <v>-1476.2808073992692</v>
      </c>
      <c r="AD2">
        <f>W2*AB2</f>
        <v>-1476.2808073992692</v>
      </c>
      <c r="AE2">
        <f>X2*AB2</f>
        <v>-1476.2808073992692</v>
      </c>
      <c r="AF2">
        <f>Y2*$AB2</f>
        <v>-1596.2808073992692</v>
      </c>
      <c r="AG2">
        <f>Z2*$AB2</f>
        <v>-1596.2808073992692</v>
      </c>
      <c r="AH2">
        <f>AA2*$AB2</f>
        <v>-1596.2808073992692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$I$9*B30</f>
        <v>1536</v>
      </c>
      <c r="P3">
        <f t="shared" ref="P3:P22" si="3">$I$9*C30</f>
        <v>1584</v>
      </c>
      <c r="Q3">
        <f t="shared" ref="Q3:Q22" si="4">$I$9*D30</f>
        <v>2148</v>
      </c>
      <c r="R3">
        <f t="shared" ref="R3:R22" si="5">$I$9*E30</f>
        <v>1380</v>
      </c>
      <c r="S3">
        <f t="shared" ref="S3:S22" si="6">$I$9*F30</f>
        <v>1416</v>
      </c>
      <c r="T3">
        <f t="shared" ref="T3:T22" si="7">$I$9*G30</f>
        <v>1932</v>
      </c>
      <c r="U3">
        <v>2628.2808073992692</v>
      </c>
      <c r="V3">
        <f t="shared" ref="V3:V22" si="8">O3-U3</f>
        <v>-1092.2808073992692</v>
      </c>
      <c r="W3">
        <f t="shared" ref="W3:W22" si="9">P3-U3</f>
        <v>-1044.2808073992692</v>
      </c>
      <c r="X3">
        <f t="shared" si="1"/>
        <v>-480.28080739926918</v>
      </c>
      <c r="Y3">
        <f t="shared" ref="Y3:Y22" si="10">R3-$U3</f>
        <v>-1248.2808073992692</v>
      </c>
      <c r="Z3">
        <f t="shared" ref="Z3:Z22" si="11">S3-$U3</f>
        <v>-1212.2808073992692</v>
      </c>
      <c r="AA3">
        <f t="shared" ref="AA3:AA22" si="12">T3-$U3</f>
        <v>-696.28080739926918</v>
      </c>
      <c r="AB3">
        <f t="shared" ref="AB3:AB22" si="13">1/POWER(1+$L$25,N3-2018)</f>
        <v>0.90909090909090906</v>
      </c>
      <c r="AC3">
        <f t="shared" ref="AC3:AC22" si="14">V3*AB3</f>
        <v>-992.98255218115378</v>
      </c>
      <c r="AD3">
        <f t="shared" ref="AD3:AD22" si="15">W3*AB3</f>
        <v>-949.34618854479015</v>
      </c>
      <c r="AE3">
        <f t="shared" ref="AE3:AE22" si="16">X3*AB3</f>
        <v>-436.6189158175174</v>
      </c>
      <c r="AF3">
        <f t="shared" ref="AF3:AF22" si="17">Y3*$AB3</f>
        <v>-1134.8007339993355</v>
      </c>
      <c r="AG3">
        <f t="shared" ref="AG3:AG22" si="18">Z3*$AB3</f>
        <v>-1102.0734612720628</v>
      </c>
      <c r="AH3">
        <f t="shared" ref="AH3:AH22" si="19">AA3*$AB3</f>
        <v>-632.98255218115378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2064</v>
      </c>
      <c r="P4">
        <f t="shared" si="3"/>
        <v>2196</v>
      </c>
      <c r="Q4">
        <f t="shared" si="4"/>
        <v>4104</v>
      </c>
      <c r="R4">
        <f t="shared" si="5"/>
        <v>1848</v>
      </c>
      <c r="S4">
        <f t="shared" si="6"/>
        <v>1968</v>
      </c>
      <c r="T4">
        <f t="shared" si="7"/>
        <v>3684</v>
      </c>
      <c r="U4">
        <v>2628.2808073992692</v>
      </c>
      <c r="V4">
        <f t="shared" si="8"/>
        <v>-564.28080739926918</v>
      </c>
      <c r="W4">
        <f t="shared" si="9"/>
        <v>-432.28080739926918</v>
      </c>
      <c r="X4">
        <f t="shared" si="1"/>
        <v>1475.7191926007308</v>
      </c>
      <c r="Y4">
        <f t="shared" si="10"/>
        <v>-780.28080739926918</v>
      </c>
      <c r="Z4">
        <f t="shared" si="11"/>
        <v>-660.28080739926918</v>
      </c>
      <c r="AA4">
        <f t="shared" si="12"/>
        <v>1055.7191926007308</v>
      </c>
      <c r="AB4">
        <f t="shared" si="13"/>
        <v>0.82644628099173545</v>
      </c>
      <c r="AC4">
        <f t="shared" si="14"/>
        <v>-466.34777471013979</v>
      </c>
      <c r="AD4">
        <f t="shared" si="15"/>
        <v>-357.25686561923067</v>
      </c>
      <c r="AE4">
        <f t="shared" si="16"/>
        <v>1219.6026385130006</v>
      </c>
      <c r="AF4">
        <f t="shared" si="17"/>
        <v>-644.86017140435467</v>
      </c>
      <c r="AG4">
        <f t="shared" si="18"/>
        <v>-545.68661768534639</v>
      </c>
      <c r="AH4">
        <f t="shared" si="19"/>
        <v>872.49520049647163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2796</v>
      </c>
      <c r="P5">
        <f t="shared" si="3"/>
        <v>3084</v>
      </c>
      <c r="Q5">
        <f t="shared" si="4"/>
        <v>7932</v>
      </c>
      <c r="R5">
        <f t="shared" si="5"/>
        <v>2508</v>
      </c>
      <c r="S5">
        <f t="shared" si="6"/>
        <v>2772</v>
      </c>
      <c r="T5">
        <f t="shared" si="7"/>
        <v>7128</v>
      </c>
      <c r="U5">
        <v>2628.2808073992692</v>
      </c>
      <c r="V5">
        <f t="shared" si="8"/>
        <v>167.71919260073082</v>
      </c>
      <c r="W5">
        <f t="shared" si="9"/>
        <v>455.71919260073082</v>
      </c>
      <c r="X5">
        <f t="shared" si="1"/>
        <v>5303.7191926007308</v>
      </c>
      <c r="Y5">
        <f t="shared" si="10"/>
        <v>-120.28080739926918</v>
      </c>
      <c r="Z5">
        <f t="shared" si="11"/>
        <v>143.71919260073082</v>
      </c>
      <c r="AA5">
        <f t="shared" si="12"/>
        <v>4499.7191926007308</v>
      </c>
      <c r="AB5">
        <f t="shared" si="13"/>
        <v>0.75131480090157754</v>
      </c>
      <c r="AC5">
        <f t="shared" si="14"/>
        <v>126.00991179619142</v>
      </c>
      <c r="AD5">
        <f t="shared" si="15"/>
        <v>342.38857445584574</v>
      </c>
      <c r="AE5">
        <f t="shared" si="16"/>
        <v>3984.7627292266939</v>
      </c>
      <c r="AF5">
        <f t="shared" si="17"/>
        <v>-90.368750863462921</v>
      </c>
      <c r="AG5">
        <f t="shared" si="18"/>
        <v>107.97835657455356</v>
      </c>
      <c r="AH5">
        <f t="shared" si="19"/>
        <v>3380.7056293018254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3816</v>
      </c>
      <c r="P6">
        <f t="shared" si="3"/>
        <v>4356</v>
      </c>
      <c r="Q6">
        <f t="shared" si="4"/>
        <v>15408</v>
      </c>
      <c r="R6">
        <f t="shared" si="5"/>
        <v>3432</v>
      </c>
      <c r="S6">
        <f t="shared" si="6"/>
        <v>3912</v>
      </c>
      <c r="T6">
        <f t="shared" si="7"/>
        <v>13860</v>
      </c>
      <c r="U6">
        <v>2628.2808073992692</v>
      </c>
      <c r="V6">
        <f t="shared" si="8"/>
        <v>1187.7191926007308</v>
      </c>
      <c r="W6">
        <f t="shared" si="9"/>
        <v>1727.7191926007308</v>
      </c>
      <c r="X6">
        <f t="shared" si="1"/>
        <v>12779.719192600731</v>
      </c>
      <c r="Y6">
        <f t="shared" si="10"/>
        <v>803.71919260073082</v>
      </c>
      <c r="Z6">
        <f t="shared" si="11"/>
        <v>1283.7191926007308</v>
      </c>
      <c r="AA6">
        <f t="shared" si="12"/>
        <v>11231.719192600731</v>
      </c>
      <c r="AB6">
        <f t="shared" si="13"/>
        <v>0.68301345536507052</v>
      </c>
      <c r="AC6">
        <f t="shared" si="14"/>
        <v>811.22818974163681</v>
      </c>
      <c r="AD6">
        <f t="shared" si="15"/>
        <v>1180.0554556387749</v>
      </c>
      <c r="AE6">
        <f t="shared" si="16"/>
        <v>8728.7201643335338</v>
      </c>
      <c r="AF6">
        <f t="shared" si="17"/>
        <v>548.95102288144983</v>
      </c>
      <c r="AG6">
        <f t="shared" si="18"/>
        <v>876.79748145668361</v>
      </c>
      <c r="AH6">
        <f t="shared" si="19"/>
        <v>7671.4153354284053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5220</v>
      </c>
      <c r="P7">
        <f t="shared" si="3"/>
        <v>6168</v>
      </c>
      <c r="Q7">
        <f t="shared" si="4"/>
        <v>29676</v>
      </c>
      <c r="R7">
        <f t="shared" si="5"/>
        <v>4692</v>
      </c>
      <c r="S7">
        <f t="shared" si="6"/>
        <v>5544</v>
      </c>
      <c r="T7">
        <f t="shared" si="7"/>
        <v>26700</v>
      </c>
      <c r="U7">
        <v>2628.2808073992692</v>
      </c>
      <c r="V7">
        <f t="shared" si="8"/>
        <v>2591.7191926007308</v>
      </c>
      <c r="W7">
        <f t="shared" si="9"/>
        <v>3539.7191926007308</v>
      </c>
      <c r="X7">
        <f t="shared" si="1"/>
        <v>27047.719192600729</v>
      </c>
      <c r="Y7">
        <f t="shared" si="10"/>
        <v>2063.7191926007308</v>
      </c>
      <c r="Z7">
        <f t="shared" si="11"/>
        <v>2915.7191926007308</v>
      </c>
      <c r="AA7">
        <f t="shared" si="12"/>
        <v>24071.719192600729</v>
      </c>
      <c r="AB7">
        <f t="shared" si="13"/>
        <v>0.62092132305915493</v>
      </c>
      <c r="AC7">
        <f t="shared" si="14"/>
        <v>1609.2537100674506</v>
      </c>
      <c r="AD7">
        <f t="shared" si="15"/>
        <v>2197.8871243275294</v>
      </c>
      <c r="AE7">
        <f t="shared" si="16"/>
        <v>16794.505586802141</v>
      </c>
      <c r="AF7">
        <f t="shared" si="17"/>
        <v>1281.4072514922168</v>
      </c>
      <c r="AG7">
        <f t="shared" si="18"/>
        <v>1810.4322187386167</v>
      </c>
      <c r="AH7">
        <f t="shared" si="19"/>
        <v>14946.643729378096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7128</v>
      </c>
      <c r="P8">
        <f t="shared" si="3"/>
        <v>8724</v>
      </c>
      <c r="Q8">
        <f t="shared" si="4"/>
        <v>55920</v>
      </c>
      <c r="R8">
        <f t="shared" si="5"/>
        <v>6408</v>
      </c>
      <c r="S8">
        <f t="shared" si="6"/>
        <v>7848</v>
      </c>
      <c r="T8">
        <f t="shared" si="7"/>
        <v>50328</v>
      </c>
      <c r="U8">
        <v>2628.2808073992692</v>
      </c>
      <c r="V8">
        <f t="shared" si="8"/>
        <v>4499.7191926007308</v>
      </c>
      <c r="W8">
        <f t="shared" si="9"/>
        <v>6095.7191926007308</v>
      </c>
      <c r="X8">
        <f t="shared" si="1"/>
        <v>53291.719192600729</v>
      </c>
      <c r="Y8">
        <f t="shared" si="10"/>
        <v>3779.7191926007308</v>
      </c>
      <c r="Z8">
        <f t="shared" si="11"/>
        <v>5219.7191926007308</v>
      </c>
      <c r="AA8">
        <f t="shared" si="12"/>
        <v>47699.719192600729</v>
      </c>
      <c r="AB8">
        <f t="shared" si="13"/>
        <v>0.56447393005377722</v>
      </c>
      <c r="AC8">
        <f t="shared" si="14"/>
        <v>2539.974176785744</v>
      </c>
      <c r="AD8">
        <f t="shared" si="15"/>
        <v>3440.8745691515724</v>
      </c>
      <c r="AE8">
        <f t="shared" si="16"/>
        <v>30081.786171969641</v>
      </c>
      <c r="AF8">
        <f t="shared" si="17"/>
        <v>2133.552947147024</v>
      </c>
      <c r="AG8">
        <f t="shared" si="18"/>
        <v>2946.3954064244635</v>
      </c>
      <c r="AH8">
        <f t="shared" si="19"/>
        <v>26925.24795510892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9756</v>
      </c>
      <c r="P9">
        <f t="shared" si="3"/>
        <v>12324</v>
      </c>
      <c r="Q9">
        <f t="shared" si="4"/>
        <v>100476</v>
      </c>
      <c r="R9">
        <f t="shared" si="5"/>
        <v>8772</v>
      </c>
      <c r="S9">
        <f t="shared" si="6"/>
        <v>11088</v>
      </c>
      <c r="T9">
        <f t="shared" si="7"/>
        <v>90420</v>
      </c>
      <c r="U9">
        <v>2628.2808073992692</v>
      </c>
      <c r="V9">
        <f t="shared" si="8"/>
        <v>7127.7191926007308</v>
      </c>
      <c r="W9">
        <f t="shared" si="9"/>
        <v>9695.7191926007308</v>
      </c>
      <c r="X9">
        <f t="shared" si="1"/>
        <v>97847.719192600736</v>
      </c>
      <c r="Y9">
        <f t="shared" si="10"/>
        <v>6143.7191926007308</v>
      </c>
      <c r="Z9">
        <f t="shared" si="11"/>
        <v>8459.7191926007308</v>
      </c>
      <c r="AA9">
        <f t="shared" si="12"/>
        <v>87791.719192600736</v>
      </c>
      <c r="AB9">
        <f t="shared" si="13"/>
        <v>0.51315811823070645</v>
      </c>
      <c r="AC9">
        <f t="shared" si="14"/>
        <v>3657.6469681518815</v>
      </c>
      <c r="AD9">
        <f t="shared" si="15"/>
        <v>4975.4370157683352</v>
      </c>
      <c r="AE9">
        <f t="shared" si="16"/>
        <v>50211.351454041571</v>
      </c>
      <c r="AF9">
        <f t="shared" si="17"/>
        <v>3152.699379812866</v>
      </c>
      <c r="AG9">
        <f t="shared" si="18"/>
        <v>4341.173581635182</v>
      </c>
      <c r="AH9">
        <f t="shared" si="19"/>
        <v>45051.033417113591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13308</v>
      </c>
      <c r="P10">
        <f t="shared" si="3"/>
        <v>17352</v>
      </c>
      <c r="Q10">
        <f t="shared" si="4"/>
        <v>165120</v>
      </c>
      <c r="R10">
        <f t="shared" si="5"/>
        <v>11976</v>
      </c>
      <c r="S10">
        <f t="shared" si="6"/>
        <v>15612</v>
      </c>
      <c r="T10">
        <f t="shared" si="7"/>
        <v>148608</v>
      </c>
      <c r="U10">
        <v>2628.2808073992692</v>
      </c>
      <c r="V10">
        <f t="shared" si="8"/>
        <v>10679.719192600731</v>
      </c>
      <c r="W10">
        <f t="shared" si="9"/>
        <v>14723.719192600731</v>
      </c>
      <c r="X10">
        <f t="shared" si="1"/>
        <v>162491.71919260072</v>
      </c>
      <c r="Y10">
        <f t="shared" si="10"/>
        <v>9347.7191926007308</v>
      </c>
      <c r="Z10">
        <f t="shared" si="11"/>
        <v>12983.719192600731</v>
      </c>
      <c r="AA10">
        <f t="shared" si="12"/>
        <v>145979.71919260072</v>
      </c>
      <c r="AB10">
        <f t="shared" si="13"/>
        <v>0.46650738020973315</v>
      </c>
      <c r="AC10">
        <f t="shared" si="14"/>
        <v>4982.1678219157739</v>
      </c>
      <c r="AD10">
        <f t="shared" si="15"/>
        <v>6868.7236674839342</v>
      </c>
      <c r="AE10">
        <f t="shared" si="16"/>
        <v>75803.586226315776</v>
      </c>
      <c r="AF10">
        <f t="shared" si="17"/>
        <v>4360.7799914764091</v>
      </c>
      <c r="AG10">
        <f t="shared" si="18"/>
        <v>6057.000825918999</v>
      </c>
      <c r="AH10">
        <f t="shared" si="19"/>
        <v>68100.616364292669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18108</v>
      </c>
      <c r="P11">
        <f t="shared" si="3"/>
        <v>24336</v>
      </c>
      <c r="Q11">
        <f t="shared" si="4"/>
        <v>234204</v>
      </c>
      <c r="R11">
        <f t="shared" si="5"/>
        <v>16296</v>
      </c>
      <c r="S11">
        <f t="shared" si="6"/>
        <v>21900</v>
      </c>
      <c r="T11">
        <f t="shared" si="7"/>
        <v>210780</v>
      </c>
      <c r="U11">
        <v>2628.2808073992692</v>
      </c>
      <c r="V11">
        <f t="shared" si="8"/>
        <v>15479.719192600731</v>
      </c>
      <c r="W11">
        <f t="shared" si="9"/>
        <v>21707.719192600729</v>
      </c>
      <c r="X11">
        <f t="shared" si="1"/>
        <v>231575.71919260072</v>
      </c>
      <c r="Y11">
        <f t="shared" si="10"/>
        <v>13667.719192600731</v>
      </c>
      <c r="Z11">
        <f t="shared" si="11"/>
        <v>19271.719192600729</v>
      </c>
      <c r="AA11">
        <f t="shared" si="12"/>
        <v>208151.71919260072</v>
      </c>
      <c r="AB11">
        <f t="shared" si="13"/>
        <v>0.42409761837248466</v>
      </c>
      <c r="AC11">
        <f t="shared" si="14"/>
        <v>6564.9120426568115</v>
      </c>
      <c r="AD11">
        <f t="shared" si="15"/>
        <v>9206.192009880644</v>
      </c>
      <c r="AE11">
        <f t="shared" si="16"/>
        <v>98210.710982477249</v>
      </c>
      <c r="AF11">
        <f t="shared" si="17"/>
        <v>5796.447158165869</v>
      </c>
      <c r="AG11">
        <f t="shared" si="18"/>
        <v>8173.090211525272</v>
      </c>
      <c r="AH11">
        <f t="shared" si="19"/>
        <v>88276.648369720177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24528</v>
      </c>
      <c r="P12">
        <f t="shared" si="3"/>
        <v>33864</v>
      </c>
      <c r="Q12">
        <f t="shared" si="4"/>
        <v>275676</v>
      </c>
      <c r="R12">
        <f t="shared" si="5"/>
        <v>22068</v>
      </c>
      <c r="S12">
        <f t="shared" si="6"/>
        <v>30468</v>
      </c>
      <c r="T12">
        <f t="shared" si="7"/>
        <v>248100</v>
      </c>
      <c r="U12">
        <v>2628.2808073992692</v>
      </c>
      <c r="V12">
        <f t="shared" si="8"/>
        <v>21899.719192600729</v>
      </c>
      <c r="W12">
        <f t="shared" si="9"/>
        <v>31235.719192600729</v>
      </c>
      <c r="X12">
        <f t="shared" si="1"/>
        <v>273047.71919260075</v>
      </c>
      <c r="Y12">
        <f t="shared" si="10"/>
        <v>19439.719192600729</v>
      </c>
      <c r="Z12">
        <f t="shared" si="11"/>
        <v>27839.719192600729</v>
      </c>
      <c r="AA12">
        <f t="shared" si="12"/>
        <v>245471.71919260072</v>
      </c>
      <c r="AB12">
        <f t="shared" si="13"/>
        <v>0.38554328942953148</v>
      </c>
      <c r="AC12">
        <f t="shared" si="14"/>
        <v>8443.2897750983284</v>
      </c>
      <c r="AD12">
        <f t="shared" si="15"/>
        <v>12042.721925212434</v>
      </c>
      <c r="AE12">
        <f t="shared" si="16"/>
        <v>105271.71582874631</v>
      </c>
      <c r="AF12">
        <f t="shared" si="17"/>
        <v>7494.853283101681</v>
      </c>
      <c r="AG12">
        <f t="shared" si="18"/>
        <v>10733.416914309746</v>
      </c>
      <c r="AH12">
        <f t="shared" si="19"/>
        <v>94639.974079437539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33012</v>
      </c>
      <c r="P13">
        <f t="shared" si="3"/>
        <v>46644</v>
      </c>
      <c r="Q13">
        <f t="shared" si="4"/>
        <v>284556</v>
      </c>
      <c r="R13">
        <f t="shared" si="5"/>
        <v>29700</v>
      </c>
      <c r="S13">
        <f t="shared" si="6"/>
        <v>41976</v>
      </c>
      <c r="T13">
        <f t="shared" si="7"/>
        <v>256092</v>
      </c>
      <c r="U13">
        <v>2628.2808073992692</v>
      </c>
      <c r="V13">
        <f t="shared" si="8"/>
        <v>30383.719192600729</v>
      </c>
      <c r="W13">
        <f t="shared" si="9"/>
        <v>44015.719192600729</v>
      </c>
      <c r="X13">
        <f t="shared" si="1"/>
        <v>281927.71919260075</v>
      </c>
      <c r="Y13">
        <f t="shared" si="10"/>
        <v>27071.719192600729</v>
      </c>
      <c r="Z13">
        <f t="shared" si="11"/>
        <v>39347.719192600729</v>
      </c>
      <c r="AA13">
        <f t="shared" si="12"/>
        <v>253463.71919260072</v>
      </c>
      <c r="AB13">
        <f t="shared" si="13"/>
        <v>0.3504938994813922</v>
      </c>
      <c r="AC13">
        <f t="shared" si="14"/>
        <v>10649.308220562247</v>
      </c>
      <c r="AD13">
        <f t="shared" si="15"/>
        <v>15427.241058292586</v>
      </c>
      <c r="AE13">
        <f t="shared" si="16"/>
        <v>98813.945671709575</v>
      </c>
      <c r="AF13">
        <f t="shared" si="17"/>
        <v>9488.4724254798766</v>
      </c>
      <c r="AG13">
        <f t="shared" si="18"/>
        <v>13791.135535513447</v>
      </c>
      <c r="AH13">
        <f t="shared" si="19"/>
        <v>88837.487316871222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44064</v>
      </c>
      <c r="P14">
        <f t="shared" si="3"/>
        <v>63372</v>
      </c>
      <c r="Q14">
        <f t="shared" si="4"/>
        <v>284964</v>
      </c>
      <c r="R14">
        <f t="shared" si="5"/>
        <v>39648</v>
      </c>
      <c r="S14">
        <f t="shared" si="6"/>
        <v>57024</v>
      </c>
      <c r="T14">
        <f t="shared" si="7"/>
        <v>256464</v>
      </c>
      <c r="U14">
        <v>2628.2808073992692</v>
      </c>
      <c r="V14">
        <f t="shared" si="8"/>
        <v>41435.719192600729</v>
      </c>
      <c r="W14">
        <f t="shared" si="9"/>
        <v>60743.719192600729</v>
      </c>
      <c r="X14">
        <f t="shared" si="1"/>
        <v>282335.71919260075</v>
      </c>
      <c r="Y14">
        <f t="shared" si="10"/>
        <v>37019.719192600729</v>
      </c>
      <c r="Z14">
        <f t="shared" si="11"/>
        <v>54395.719192600729</v>
      </c>
      <c r="AA14">
        <f t="shared" si="12"/>
        <v>253835.71919260072</v>
      </c>
      <c r="AB14">
        <f t="shared" si="13"/>
        <v>0.31863081771035656</v>
      </c>
      <c r="AC14">
        <f t="shared" si="14"/>
        <v>13202.697088755085</v>
      </c>
      <c r="AD14">
        <f t="shared" si="15"/>
        <v>19354.820917106652</v>
      </c>
      <c r="AE14">
        <f t="shared" si="16"/>
        <v>89960.861075179986</v>
      </c>
      <c r="AF14">
        <f t="shared" si="17"/>
        <v>11795.623397746151</v>
      </c>
      <c r="AG14">
        <f t="shared" si="18"/>
        <v>17332.152486281306</v>
      </c>
      <c r="AH14">
        <f t="shared" si="19"/>
        <v>80879.882770434822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58188</v>
      </c>
      <c r="P15">
        <f t="shared" si="3"/>
        <v>84504</v>
      </c>
      <c r="Q15">
        <f t="shared" si="4"/>
        <v>285036</v>
      </c>
      <c r="R15">
        <f t="shared" si="5"/>
        <v>52368</v>
      </c>
      <c r="S15">
        <f t="shared" si="6"/>
        <v>76044</v>
      </c>
      <c r="T15">
        <f t="shared" si="7"/>
        <v>256524</v>
      </c>
      <c r="U15">
        <v>2628.2808073992692</v>
      </c>
      <c r="V15">
        <f t="shared" si="8"/>
        <v>55559.719192600729</v>
      </c>
      <c r="W15">
        <f t="shared" si="9"/>
        <v>81875.719192600736</v>
      </c>
      <c r="X15">
        <f t="shared" si="1"/>
        <v>282407.71919260075</v>
      </c>
      <c r="Y15">
        <f t="shared" si="10"/>
        <v>49739.719192600729</v>
      </c>
      <c r="Z15">
        <f t="shared" si="11"/>
        <v>73415.719192600736</v>
      </c>
      <c r="AA15">
        <f t="shared" si="12"/>
        <v>253895.71919260072</v>
      </c>
      <c r="AB15">
        <f t="shared" si="13"/>
        <v>0.28966437973668779</v>
      </c>
      <c r="AC15">
        <f t="shared" si="14"/>
        <v>16093.671598269239</v>
      </c>
      <c r="AD15">
        <f t="shared" si="15"/>
        <v>23716.479415419915</v>
      </c>
      <c r="AE15">
        <f t="shared" si="16"/>
        <v>81803.456812777396</v>
      </c>
      <c r="AF15">
        <f t="shared" si="17"/>
        <v>14407.824908201716</v>
      </c>
      <c r="AG15">
        <f t="shared" si="18"/>
        <v>21265.918762847537</v>
      </c>
      <c r="AH15">
        <f t="shared" si="19"/>
        <v>73544.546017724948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75732</v>
      </c>
      <c r="P16">
        <f t="shared" si="3"/>
        <v>109992</v>
      </c>
      <c r="Q16">
        <f t="shared" si="4"/>
        <v>285072</v>
      </c>
      <c r="R16">
        <f t="shared" si="5"/>
        <v>68148</v>
      </c>
      <c r="S16">
        <f t="shared" si="6"/>
        <v>98988</v>
      </c>
      <c r="T16">
        <f t="shared" si="7"/>
        <v>256560</v>
      </c>
      <c r="U16">
        <v>2628.2808073992692</v>
      </c>
      <c r="V16">
        <f t="shared" si="8"/>
        <v>73103.719192600736</v>
      </c>
      <c r="W16">
        <f t="shared" si="9"/>
        <v>107363.71919260074</v>
      </c>
      <c r="X16">
        <f t="shared" si="1"/>
        <v>282443.71919260075</v>
      </c>
      <c r="Y16">
        <f t="shared" si="10"/>
        <v>65519.719192600729</v>
      </c>
      <c r="Z16">
        <f t="shared" si="11"/>
        <v>96359.719192600736</v>
      </c>
      <c r="AA16">
        <f t="shared" si="12"/>
        <v>253931.71919260072</v>
      </c>
      <c r="AB16">
        <f t="shared" si="13"/>
        <v>0.26333125430607973</v>
      </c>
      <c r="AC16">
        <f t="shared" si="14"/>
        <v>19250.494069426986</v>
      </c>
      <c r="AD16">
        <f t="shared" si="15"/>
        <v>28272.222841953277</v>
      </c>
      <c r="AE16">
        <f t="shared" si="16"/>
        <v>74376.258845861725</v>
      </c>
      <c r="AF16">
        <f t="shared" si="17"/>
        <v>17253.389836769675</v>
      </c>
      <c r="AG16">
        <f t="shared" si="18"/>
        <v>25374.525719569177</v>
      </c>
      <c r="AH16">
        <f t="shared" si="19"/>
        <v>66868.158123086774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96816</v>
      </c>
      <c r="P17">
        <f t="shared" si="3"/>
        <v>138960</v>
      </c>
      <c r="Q17">
        <f t="shared" si="4"/>
        <v>285096</v>
      </c>
      <c r="R17">
        <f t="shared" si="5"/>
        <v>87132</v>
      </c>
      <c r="S17">
        <f t="shared" si="6"/>
        <v>125064</v>
      </c>
      <c r="T17">
        <f t="shared" si="7"/>
        <v>256584</v>
      </c>
      <c r="U17">
        <v>2628.2808073992692</v>
      </c>
      <c r="V17">
        <f t="shared" si="8"/>
        <v>94187.719192600736</v>
      </c>
      <c r="W17">
        <f t="shared" si="9"/>
        <v>136331.71919260072</v>
      </c>
      <c r="X17">
        <f t="shared" si="1"/>
        <v>282467.71919260075</v>
      </c>
      <c r="Y17">
        <f t="shared" si="10"/>
        <v>84503.719192600736</v>
      </c>
      <c r="Z17">
        <f t="shared" si="11"/>
        <v>122435.71919260074</v>
      </c>
      <c r="AA17">
        <f t="shared" si="12"/>
        <v>253955.71919260072</v>
      </c>
      <c r="AB17">
        <f t="shared" si="13"/>
        <v>0.23939204936916339</v>
      </c>
      <c r="AC17">
        <f t="shared" si="14"/>
        <v>22547.791122923973</v>
      </c>
      <c r="AD17">
        <f t="shared" si="15"/>
        <v>32636.729651537993</v>
      </c>
      <c r="AE17">
        <f t="shared" si="16"/>
        <v>67620.526178150059</v>
      </c>
      <c r="AF17">
        <f t="shared" si="17"/>
        <v>20229.518516832995</v>
      </c>
      <c r="AG17">
        <f t="shared" si="18"/>
        <v>29310.1377335041</v>
      </c>
      <c r="AH17">
        <f t="shared" si="19"/>
        <v>60794.980066536467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121044</v>
      </c>
      <c r="P18">
        <f t="shared" si="3"/>
        <v>169512</v>
      </c>
      <c r="Q18">
        <f t="shared" si="4"/>
        <v>285108</v>
      </c>
      <c r="R18">
        <f t="shared" si="5"/>
        <v>108936</v>
      </c>
      <c r="S18">
        <f t="shared" si="6"/>
        <v>152556</v>
      </c>
      <c r="T18">
        <f t="shared" si="7"/>
        <v>256596</v>
      </c>
      <c r="U18">
        <v>2628.2808073992692</v>
      </c>
      <c r="V18">
        <f t="shared" si="8"/>
        <v>118415.71919260074</v>
      </c>
      <c r="W18">
        <f t="shared" si="9"/>
        <v>166883.71919260072</v>
      </c>
      <c r="X18">
        <f t="shared" si="1"/>
        <v>282479.71919260075</v>
      </c>
      <c r="Y18">
        <f t="shared" si="10"/>
        <v>106307.71919260074</v>
      </c>
      <c r="Z18">
        <f t="shared" si="11"/>
        <v>149927.71919260072</v>
      </c>
      <c r="AA18">
        <f t="shared" si="12"/>
        <v>253967.71919260072</v>
      </c>
      <c r="AB18">
        <f t="shared" si="13"/>
        <v>0.21762913579014853</v>
      </c>
      <c r="AC18">
        <f t="shared" si="14"/>
        <v>25770.710631854603</v>
      </c>
      <c r="AD18">
        <f t="shared" si="15"/>
        <v>36318.759585331522</v>
      </c>
      <c r="AE18">
        <f t="shared" si="16"/>
        <v>61475.817166129535</v>
      </c>
      <c r="AF18">
        <f t="shared" si="17"/>
        <v>23135.657055707485</v>
      </c>
      <c r="AG18">
        <f t="shared" si="18"/>
        <v>32628.639958873762</v>
      </c>
      <c r="AH18">
        <f t="shared" si="19"/>
        <v>55270.775246480815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147444</v>
      </c>
      <c r="P19">
        <f t="shared" si="3"/>
        <v>198984</v>
      </c>
      <c r="Q19">
        <f t="shared" si="4"/>
        <v>285108</v>
      </c>
      <c r="R19">
        <f t="shared" si="5"/>
        <v>132696</v>
      </c>
      <c r="S19">
        <f t="shared" si="6"/>
        <v>179076</v>
      </c>
      <c r="T19">
        <f t="shared" si="7"/>
        <v>256596</v>
      </c>
      <c r="U19">
        <v>2628.2808073992692</v>
      </c>
      <c r="V19">
        <f t="shared" si="8"/>
        <v>144815.71919260072</v>
      </c>
      <c r="W19">
        <f t="shared" si="9"/>
        <v>196355.71919260072</v>
      </c>
      <c r="X19">
        <f t="shared" si="1"/>
        <v>282479.71919260075</v>
      </c>
      <c r="Y19">
        <f t="shared" si="10"/>
        <v>130067.71919260074</v>
      </c>
      <c r="Z19">
        <f t="shared" si="11"/>
        <v>176447.71919260072</v>
      </c>
      <c r="AA19">
        <f t="shared" si="12"/>
        <v>253967.71919260072</v>
      </c>
      <c r="AB19">
        <f t="shared" si="13"/>
        <v>0.19784466890013502</v>
      </c>
      <c r="AC19">
        <f t="shared" si="14"/>
        <v>28651.018015195019</v>
      </c>
      <c r="AD19">
        <f t="shared" si="15"/>
        <v>38847.932250307975</v>
      </c>
      <c r="AE19">
        <f t="shared" si="16"/>
        <v>55887.10651466321</v>
      </c>
      <c r="AF19">
        <f t="shared" si="17"/>
        <v>25733.204838255831</v>
      </c>
      <c r="AG19">
        <f t="shared" si="18"/>
        <v>34909.240581844089</v>
      </c>
      <c r="AH19">
        <f t="shared" si="19"/>
        <v>50246.159314982557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174420</v>
      </c>
      <c r="P20">
        <f t="shared" si="3"/>
        <v>224760</v>
      </c>
      <c r="Q20">
        <f t="shared" si="4"/>
        <v>285120</v>
      </c>
      <c r="R20">
        <f t="shared" si="5"/>
        <v>156972</v>
      </c>
      <c r="S20">
        <f t="shared" si="6"/>
        <v>202284</v>
      </c>
      <c r="T20">
        <f t="shared" si="7"/>
        <v>256608</v>
      </c>
      <c r="U20">
        <v>2628.2808073992692</v>
      </c>
      <c r="V20">
        <f t="shared" si="8"/>
        <v>171791.71919260072</v>
      </c>
      <c r="W20">
        <f t="shared" si="9"/>
        <v>222131.71919260072</v>
      </c>
      <c r="X20">
        <f t="shared" si="1"/>
        <v>282491.71919260075</v>
      </c>
      <c r="Y20">
        <f t="shared" si="10"/>
        <v>154343.71919260072</v>
      </c>
      <c r="Z20">
        <f t="shared" si="11"/>
        <v>199655.71919260072</v>
      </c>
      <c r="AA20">
        <f t="shared" si="12"/>
        <v>253979.71919260072</v>
      </c>
      <c r="AB20">
        <f t="shared" si="13"/>
        <v>0.17985878990921364</v>
      </c>
      <c r="AC20">
        <f t="shared" si="14"/>
        <v>30898.250730404598</v>
      </c>
      <c r="AD20">
        <f t="shared" si="15"/>
        <v>39952.342214434415</v>
      </c>
      <c r="AE20">
        <f t="shared" si="16"/>
        <v>50808.618773354552</v>
      </c>
      <c r="AF20">
        <f t="shared" si="17"/>
        <v>27760.07456406864</v>
      </c>
      <c r="AG20">
        <f t="shared" si="18"/>
        <v>35909.836052434926</v>
      </c>
      <c r="AH20">
        <f t="shared" si="19"/>
        <v>45680.484955463049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200088</v>
      </c>
      <c r="P21">
        <f t="shared" si="3"/>
        <v>245172</v>
      </c>
      <c r="Q21">
        <f t="shared" si="4"/>
        <v>285120</v>
      </c>
      <c r="R21">
        <f t="shared" si="5"/>
        <v>180072</v>
      </c>
      <c r="S21">
        <f t="shared" si="6"/>
        <v>220644</v>
      </c>
      <c r="T21">
        <f t="shared" si="7"/>
        <v>256608</v>
      </c>
      <c r="U21">
        <v>2628.2808073992692</v>
      </c>
      <c r="V21">
        <f t="shared" si="8"/>
        <v>197459.71919260072</v>
      </c>
      <c r="W21">
        <f t="shared" si="9"/>
        <v>242543.71919260072</v>
      </c>
      <c r="X21">
        <f t="shared" si="1"/>
        <v>282491.71919260075</v>
      </c>
      <c r="Y21">
        <f t="shared" si="10"/>
        <v>177443.71919260072</v>
      </c>
      <c r="Z21">
        <f t="shared" si="11"/>
        <v>218015.71919260072</v>
      </c>
      <c r="AA21">
        <f t="shared" si="12"/>
        <v>253979.71919260072</v>
      </c>
      <c r="AB21">
        <f t="shared" si="13"/>
        <v>0.16350799082655781</v>
      </c>
      <c r="AC21">
        <f t="shared" si="14"/>
        <v>32286.24195435844</v>
      </c>
      <c r="AD21">
        <f t="shared" si="15"/>
        <v>39657.836212782975</v>
      </c>
      <c r="AE21">
        <f t="shared" si="16"/>
        <v>46189.653430322309</v>
      </c>
      <c r="AF21">
        <f t="shared" si="17"/>
        <v>29013.466009974061</v>
      </c>
      <c r="AG21">
        <f t="shared" si="18"/>
        <v>35647.312213789162</v>
      </c>
      <c r="AH21">
        <f t="shared" si="19"/>
        <v>41527.713595875488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222708</v>
      </c>
      <c r="P22">
        <f t="shared" si="3"/>
        <v>259896</v>
      </c>
      <c r="Q22">
        <f t="shared" si="4"/>
        <v>285120</v>
      </c>
      <c r="R22">
        <f t="shared" si="5"/>
        <v>200436</v>
      </c>
      <c r="S22">
        <f t="shared" si="6"/>
        <v>233904</v>
      </c>
      <c r="T22">
        <f t="shared" si="7"/>
        <v>256608</v>
      </c>
      <c r="U22">
        <v>2628.2808073992692</v>
      </c>
      <c r="V22">
        <f t="shared" si="8"/>
        <v>220079.71919260072</v>
      </c>
      <c r="W22">
        <f t="shared" si="9"/>
        <v>257267.71919260072</v>
      </c>
      <c r="X22">
        <f t="shared" si="1"/>
        <v>282491.71919260075</v>
      </c>
      <c r="Y22">
        <f t="shared" si="10"/>
        <v>197807.71919260072</v>
      </c>
      <c r="Z22">
        <f t="shared" si="11"/>
        <v>231275.71919260072</v>
      </c>
      <c r="AA22">
        <f t="shared" si="12"/>
        <v>253979.71919260072</v>
      </c>
      <c r="AB22">
        <f t="shared" si="13"/>
        <v>0.14864362802414349</v>
      </c>
      <c r="AC22">
        <f t="shared" si="14"/>
        <v>32713.447915322897</v>
      </c>
      <c r="AD22">
        <f t="shared" si="15"/>
        <v>38241.207154284741</v>
      </c>
      <c r="AE22">
        <f t="shared" si="16"/>
        <v>41990.594027565741</v>
      </c>
      <c r="AF22">
        <f t="shared" si="17"/>
        <v>29402.857031969172</v>
      </c>
      <c r="AG22">
        <f t="shared" si="18"/>
        <v>34377.661974681207</v>
      </c>
      <c r="AH22">
        <f t="shared" si="19"/>
        <v>37752.46690534136</v>
      </c>
    </row>
    <row r="25" spans="1:34" x14ac:dyDescent="0.25">
      <c r="I25" t="s">
        <v>35</v>
      </c>
      <c r="J25" s="3">
        <v>29262</v>
      </c>
      <c r="K25" t="s">
        <v>46</v>
      </c>
      <c r="L25">
        <v>0.1</v>
      </c>
    </row>
    <row r="28" spans="1:34" x14ac:dyDescent="0.25">
      <c r="A28" t="s">
        <v>31</v>
      </c>
      <c r="B28" t="s">
        <v>32</v>
      </c>
      <c r="C28" t="s">
        <v>33</v>
      </c>
      <c r="D28" t="s">
        <v>34</v>
      </c>
      <c r="E28" t="s">
        <v>53</v>
      </c>
      <c r="F28" t="s">
        <v>54</v>
      </c>
      <c r="G28" t="s">
        <v>55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E27" sqref="E27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7" sqref="J17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868.445665031099</v>
      </c>
      <c r="I2">
        <v>-177.24566503109895</v>
      </c>
      <c r="J2">
        <v>-177.24566503109895</v>
      </c>
      <c r="K2">
        <v>-177.24566503109895</v>
      </c>
      <c r="L2">
        <v>-249.24566503109895</v>
      </c>
      <c r="M2">
        <v>-249.24566503109895</v>
      </c>
      <c r="N2">
        <v>-249.24566503109895</v>
      </c>
      <c r="O2">
        <v>1</v>
      </c>
      <c r="P2">
        <v>-177.24566503109895</v>
      </c>
      <c r="Q2">
        <v>-177.24566503109895</v>
      </c>
      <c r="R2">
        <v>-177.24566503109895</v>
      </c>
      <c r="S2">
        <v>-249.24566503109895</v>
      </c>
      <c r="T2">
        <v>-249.24566503109895</v>
      </c>
      <c r="U2">
        <v>-249.24566503109895</v>
      </c>
    </row>
    <row r="3" spans="1:21" x14ac:dyDescent="0.25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868.445665031099</v>
      </c>
      <c r="I3">
        <v>53.154334968901026</v>
      </c>
      <c r="J3">
        <v>81.95433496890098</v>
      </c>
      <c r="K3">
        <v>420.35433496890096</v>
      </c>
      <c r="L3">
        <v>-40.445665031098997</v>
      </c>
      <c r="M3">
        <v>-18.845665031098974</v>
      </c>
      <c r="N3">
        <v>290.75433496890105</v>
      </c>
      <c r="O3">
        <v>0.90909090909090906</v>
      </c>
      <c r="P3">
        <v>48.322122699000928</v>
      </c>
      <c r="Q3">
        <v>74.503940880819073</v>
      </c>
      <c r="R3">
        <v>382.1403045171827</v>
      </c>
      <c r="S3">
        <v>-36.768786391908179</v>
      </c>
      <c r="T3">
        <v>-17.132422755544521</v>
      </c>
      <c r="U3">
        <v>264.32212269900094</v>
      </c>
    </row>
    <row r="4" spans="1:21" x14ac:dyDescent="0.25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868.445665031099</v>
      </c>
      <c r="I4">
        <v>369.95433496890109</v>
      </c>
      <c r="J4">
        <v>449.15433496890114</v>
      </c>
      <c r="K4">
        <v>1593.9543349689011</v>
      </c>
      <c r="L4">
        <v>240.35433496890096</v>
      </c>
      <c r="M4">
        <v>312.35433496890096</v>
      </c>
      <c r="N4">
        <v>1341.9543349689011</v>
      </c>
      <c r="O4">
        <v>0.82644628099173545</v>
      </c>
      <c r="P4">
        <v>305.74738427181904</v>
      </c>
      <c r="Q4">
        <v>371.20192972636454</v>
      </c>
      <c r="R4">
        <v>1317.3176322057031</v>
      </c>
      <c r="S4">
        <v>198.63994625529003</v>
      </c>
      <c r="T4">
        <v>258.14407848669498</v>
      </c>
      <c r="U4">
        <v>1109.053169395786</v>
      </c>
    </row>
    <row r="5" spans="1:21" x14ac:dyDescent="0.25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868.445665031099</v>
      </c>
      <c r="I5">
        <v>809.15433496890114</v>
      </c>
      <c r="J5">
        <v>981.95433496890109</v>
      </c>
      <c r="K5">
        <v>3890.7543349689008</v>
      </c>
      <c r="L5">
        <v>636.35433496890096</v>
      </c>
      <c r="M5">
        <v>794.75433496890105</v>
      </c>
      <c r="N5">
        <v>3408.3543349689012</v>
      </c>
      <c r="O5">
        <v>0.75131480090157754</v>
      </c>
      <c r="P5">
        <v>607.9296280758083</v>
      </c>
      <c r="Q5">
        <v>737.75682567160095</v>
      </c>
      <c r="R5">
        <v>2923.1813185341093</v>
      </c>
      <c r="S5">
        <v>478.10243048001558</v>
      </c>
      <c r="T5">
        <v>597.1106949428256</v>
      </c>
      <c r="U5">
        <v>2560.7470585791889</v>
      </c>
    </row>
    <row r="6" spans="1:21" x14ac:dyDescent="0.25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868.445665031099</v>
      </c>
      <c r="I6">
        <v>1421.1543349689009</v>
      </c>
      <c r="J6">
        <v>1745.1543349689009</v>
      </c>
      <c r="K6">
        <v>8376.3543349689025</v>
      </c>
      <c r="L6">
        <v>1190.7543349689013</v>
      </c>
      <c r="M6">
        <v>1478.7543349689013</v>
      </c>
      <c r="N6">
        <v>7447.5543349689015</v>
      </c>
      <c r="O6">
        <v>0.68301345536507052</v>
      </c>
      <c r="P6">
        <v>970.66753293415786</v>
      </c>
      <c r="Q6">
        <v>1191.9638924724406</v>
      </c>
      <c r="R6">
        <v>5721.1627176892971</v>
      </c>
      <c r="S6">
        <v>813.30123281804583</v>
      </c>
      <c r="T6">
        <v>1010.0091079631862</v>
      </c>
      <c r="U6">
        <v>5086.7798203462189</v>
      </c>
    </row>
    <row r="7" spans="1:21" x14ac:dyDescent="0.25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868.445665031099</v>
      </c>
      <c r="I7">
        <v>2263.554334968901</v>
      </c>
      <c r="J7">
        <v>2832.3543349689012</v>
      </c>
      <c r="K7">
        <v>16937.154334968902</v>
      </c>
      <c r="L7">
        <v>1946.7543349689013</v>
      </c>
      <c r="M7">
        <v>2457.9543349689011</v>
      </c>
      <c r="N7">
        <v>15151.554334968901</v>
      </c>
      <c r="O7">
        <v>0.62092132305915493</v>
      </c>
      <c r="P7">
        <v>1405.4891524851755</v>
      </c>
      <c r="Q7">
        <v>1758.669201041223</v>
      </c>
      <c r="R7">
        <v>10516.640278525992</v>
      </c>
      <c r="S7">
        <v>1208.7812773400356</v>
      </c>
      <c r="T7">
        <v>1526.1962576878752</v>
      </c>
      <c r="U7">
        <v>9407.9231640715643</v>
      </c>
    </row>
    <row r="8" spans="1:21" x14ac:dyDescent="0.25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868.445665031099</v>
      </c>
      <c r="I8">
        <v>3408.3543349689012</v>
      </c>
      <c r="J8">
        <v>4365.9543349689011</v>
      </c>
      <c r="K8">
        <v>32683.5543349689</v>
      </c>
      <c r="L8">
        <v>2976.3543349689012</v>
      </c>
      <c r="M8">
        <v>3840.3543349689012</v>
      </c>
      <c r="N8">
        <v>29328.354334968899</v>
      </c>
      <c r="O8">
        <v>0.56447393005377722</v>
      </c>
      <c r="P8">
        <v>1923.9271664757239</v>
      </c>
      <c r="Q8">
        <v>2464.467401895221</v>
      </c>
      <c r="R8">
        <v>18449.014363586062</v>
      </c>
      <c r="S8">
        <v>1680.0744286924921</v>
      </c>
      <c r="T8">
        <v>2167.7799042589559</v>
      </c>
      <c r="U8">
        <v>16555.091433469628</v>
      </c>
    </row>
    <row r="9" spans="1:21" x14ac:dyDescent="0.25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868.445665031099</v>
      </c>
      <c r="I9">
        <v>4985.1543349689018</v>
      </c>
      <c r="J9">
        <v>6525.9543349689011</v>
      </c>
      <c r="K9">
        <v>59417.154334968902</v>
      </c>
      <c r="L9">
        <v>4394.7543349689004</v>
      </c>
      <c r="M9">
        <v>5784.3543349689007</v>
      </c>
      <c r="N9">
        <v>53383.554334968903</v>
      </c>
      <c r="O9">
        <v>0.51315811823070645</v>
      </c>
      <c r="P9">
        <v>2558.1724176222906</v>
      </c>
      <c r="Q9">
        <v>3348.8464461921626</v>
      </c>
      <c r="R9">
        <v>30490.395109156103</v>
      </c>
      <c r="S9">
        <v>2255.2038646188807</v>
      </c>
      <c r="T9">
        <v>2968.2883857122706</v>
      </c>
      <c r="U9">
        <v>27394.204286999313</v>
      </c>
    </row>
    <row r="10" spans="1:21" x14ac:dyDescent="0.25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868.445665031099</v>
      </c>
      <c r="I10">
        <v>7116.3543349689007</v>
      </c>
      <c r="J10">
        <v>9542.7543349689022</v>
      </c>
      <c r="K10">
        <v>98203.554334968896</v>
      </c>
      <c r="L10">
        <v>6317.1543349689018</v>
      </c>
      <c r="M10">
        <v>8498.7543349689022</v>
      </c>
      <c r="N10">
        <v>88296.354334968899</v>
      </c>
      <c r="O10">
        <v>0.46650738020973315</v>
      </c>
      <c r="P10">
        <v>3319.8318174505198</v>
      </c>
      <c r="Q10">
        <v>4451.7653247914168</v>
      </c>
      <c r="R10">
        <v>45812.682860090521</v>
      </c>
      <c r="S10">
        <v>2946.9991191869012</v>
      </c>
      <c r="T10">
        <v>3964.7316198524554</v>
      </c>
      <c r="U10">
        <v>41190.900942876659</v>
      </c>
    </row>
    <row r="11" spans="1:21" x14ac:dyDescent="0.25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868.445665031099</v>
      </c>
      <c r="I11">
        <v>9996.3543349689025</v>
      </c>
      <c r="J11">
        <v>13733.154334968902</v>
      </c>
      <c r="K11">
        <v>139653.9543349689</v>
      </c>
      <c r="L11">
        <v>8909.1543349689018</v>
      </c>
      <c r="M11">
        <v>12271.554334968901</v>
      </c>
      <c r="N11">
        <v>125599.5543349689</v>
      </c>
      <c r="O11">
        <v>0.42409761837248466</v>
      </c>
      <c r="P11">
        <v>4239.4300658677739</v>
      </c>
      <c r="Q11">
        <v>5824.1980462020747</v>
      </c>
      <c r="R11">
        <v>59226.909429760046</v>
      </c>
      <c r="S11">
        <v>3778.3511351732086</v>
      </c>
      <c r="T11">
        <v>5204.3369671888513</v>
      </c>
      <c r="U11">
        <v>53266.471862105791</v>
      </c>
    </row>
    <row r="12" spans="1:21" x14ac:dyDescent="0.25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868.445665031099</v>
      </c>
      <c r="I12">
        <v>13848.354334968903</v>
      </c>
      <c r="J12">
        <v>19449.954334968901</v>
      </c>
      <c r="K12">
        <v>164537.15433496892</v>
      </c>
      <c r="L12">
        <v>12372.354334968903</v>
      </c>
      <c r="M12">
        <v>17412.354334968899</v>
      </c>
      <c r="N12">
        <v>147991.55433496891</v>
      </c>
      <c r="O12">
        <v>0.38554328942953148</v>
      </c>
      <c r="P12">
        <v>5339.1400834896222</v>
      </c>
      <c r="Q12">
        <v>7498.7993735580858</v>
      </c>
      <c r="R12">
        <v>63436.195715678412</v>
      </c>
      <c r="S12">
        <v>4770.0781882916344</v>
      </c>
      <c r="T12">
        <v>6713.2163670164709</v>
      </c>
      <c r="U12">
        <v>57057.150666093155</v>
      </c>
    </row>
    <row r="13" spans="1:21" x14ac:dyDescent="0.25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868.445665031099</v>
      </c>
      <c r="I13">
        <v>18938.7543349689</v>
      </c>
      <c r="J13">
        <v>27117.954334968901</v>
      </c>
      <c r="K13">
        <v>169865.15433496892</v>
      </c>
      <c r="L13">
        <v>16951.5543349689</v>
      </c>
      <c r="M13">
        <v>24317.154334968902</v>
      </c>
      <c r="N13">
        <v>152786.75433496892</v>
      </c>
      <c r="O13">
        <v>0.3504938994813922</v>
      </c>
      <c r="P13">
        <v>6637.9178581833703</v>
      </c>
      <c r="Q13">
        <v>9504.6775608215739</v>
      </c>
      <c r="R13">
        <v>59536.700328871768</v>
      </c>
      <c r="S13">
        <v>5941.4163811339477</v>
      </c>
      <c r="T13">
        <v>8523.0142471540912</v>
      </c>
      <c r="U13">
        <v>53550.825315968759</v>
      </c>
    </row>
    <row r="14" spans="1:21" x14ac:dyDescent="0.25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868.445665031099</v>
      </c>
      <c r="I14">
        <v>25569.954334968901</v>
      </c>
      <c r="J14">
        <v>37154.754334968908</v>
      </c>
      <c r="K14">
        <v>170109.9543349689</v>
      </c>
      <c r="L14">
        <v>22920.354334968899</v>
      </c>
      <c r="M14">
        <v>33345.954334968905</v>
      </c>
      <c r="N14">
        <v>153009.9543349689</v>
      </c>
      <c r="O14">
        <v>0.31863081771035656</v>
      </c>
      <c r="P14">
        <v>8147.3754585676179</v>
      </c>
      <c r="Q14">
        <v>11838.649755578559</v>
      </c>
      <c r="R14">
        <v>54202.273850422556</v>
      </c>
      <c r="S14">
        <v>7303.1312439622561</v>
      </c>
      <c r="T14">
        <v>10625.048697083352</v>
      </c>
      <c r="U14">
        <v>48753.686867575459</v>
      </c>
    </row>
    <row r="15" spans="1:21" x14ac:dyDescent="0.25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868.445665031099</v>
      </c>
      <c r="I15">
        <v>34044.354334968906</v>
      </c>
      <c r="J15">
        <v>49833.954334968905</v>
      </c>
      <c r="K15">
        <v>170153.15433496892</v>
      </c>
      <c r="L15">
        <v>30552.354334968899</v>
      </c>
      <c r="M15">
        <v>44757.954334968905</v>
      </c>
      <c r="N15">
        <v>153045.9543349689</v>
      </c>
      <c r="O15">
        <v>0.28966437973668779</v>
      </c>
      <c r="P15">
        <v>9861.4367819747858</v>
      </c>
      <c r="Q15">
        <v>14435.121472265191</v>
      </c>
      <c r="R15">
        <v>49287.307910679679</v>
      </c>
      <c r="S15">
        <v>8849.9287679342706</v>
      </c>
      <c r="T15">
        <v>12964.785080721764</v>
      </c>
      <c r="U15">
        <v>44331.961433648212</v>
      </c>
    </row>
    <row r="16" spans="1:21" x14ac:dyDescent="0.25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868.445665031099</v>
      </c>
      <c r="I16">
        <v>44570.754334968908</v>
      </c>
      <c r="J16">
        <v>65126.7543349689</v>
      </c>
      <c r="K16">
        <v>170174.75433496892</v>
      </c>
      <c r="L16">
        <v>40020.354334968906</v>
      </c>
      <c r="M16">
        <v>58524.354334968906</v>
      </c>
      <c r="N16">
        <v>153067.55433496891</v>
      </c>
      <c r="O16">
        <v>0.26333125430607973</v>
      </c>
      <c r="P16">
        <v>11736.872644395504</v>
      </c>
      <c r="Q16">
        <v>17149.909907911275</v>
      </c>
      <c r="R16">
        <v>44812.331510256343</v>
      </c>
      <c r="S16">
        <v>10538.610104801117</v>
      </c>
      <c r="T16">
        <v>15411.291634480816</v>
      </c>
      <c r="U16">
        <v>40307.471076591377</v>
      </c>
    </row>
    <row r="17" spans="1:21" x14ac:dyDescent="0.25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868.445665031099</v>
      </c>
      <c r="I17">
        <v>57221.154334968902</v>
      </c>
      <c r="J17">
        <v>82507.554334968896</v>
      </c>
      <c r="K17">
        <v>170189.15433496892</v>
      </c>
      <c r="L17">
        <v>51410.754334968908</v>
      </c>
      <c r="M17">
        <v>74169.954334968905</v>
      </c>
      <c r="N17">
        <v>153081.9543349689</v>
      </c>
      <c r="O17">
        <v>0.23939204936916339</v>
      </c>
      <c r="P17">
        <v>13698.289403517392</v>
      </c>
      <c r="Q17">
        <v>19751.652520685806</v>
      </c>
      <c r="R17">
        <v>40741.930436653049</v>
      </c>
      <c r="S17">
        <v>12307.325839862808</v>
      </c>
      <c r="T17">
        <v>17755.697369865469</v>
      </c>
      <c r="U17">
        <v>36646.602769684891</v>
      </c>
    </row>
    <row r="18" spans="1:21" x14ac:dyDescent="0.25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868.445665031099</v>
      </c>
      <c r="I18">
        <v>71757.954334968905</v>
      </c>
      <c r="J18">
        <v>100838.75433496889</v>
      </c>
      <c r="K18">
        <v>170196.35433496893</v>
      </c>
      <c r="L18">
        <v>64493.154334968902</v>
      </c>
      <c r="M18">
        <v>90665.154334968902</v>
      </c>
      <c r="N18">
        <v>153089.15433496892</v>
      </c>
      <c r="O18">
        <v>0.21762913579014853</v>
      </c>
      <c r="P18">
        <v>15616.621587988226</v>
      </c>
      <c r="Q18">
        <v>21945.450960074373</v>
      </c>
      <c r="R18">
        <v>37039.685508553186</v>
      </c>
      <c r="S18">
        <v>14035.589442299954</v>
      </c>
      <c r="T18">
        <v>19731.379184199723</v>
      </c>
      <c r="U18">
        <v>33316.660356763954</v>
      </c>
    </row>
    <row r="19" spans="1:21" x14ac:dyDescent="0.25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868.445665031099</v>
      </c>
      <c r="I19">
        <v>87597.954334968905</v>
      </c>
      <c r="J19">
        <v>118521.9543349689</v>
      </c>
      <c r="K19">
        <v>170196.35433496893</v>
      </c>
      <c r="L19">
        <v>78749.154334968902</v>
      </c>
      <c r="M19">
        <v>106577.1543349689</v>
      </c>
      <c r="N19">
        <v>153089.15433496892</v>
      </c>
      <c r="O19">
        <v>0.19784466890013502</v>
      </c>
      <c r="P19">
        <v>17330.788271731071</v>
      </c>
      <c r="Q19">
        <v>23448.936812798845</v>
      </c>
      <c r="R19">
        <v>33672.441371411987</v>
      </c>
      <c r="S19">
        <v>15580.100365567556</v>
      </c>
      <c r="T19">
        <v>21085.721811720512</v>
      </c>
      <c r="U19">
        <v>30287.873051603594</v>
      </c>
    </row>
    <row r="20" spans="1:21" x14ac:dyDescent="0.25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868.445665031099</v>
      </c>
      <c r="I20">
        <v>103783.5543349689</v>
      </c>
      <c r="J20">
        <v>133987.55433496891</v>
      </c>
      <c r="K20">
        <v>170203.55433496891</v>
      </c>
      <c r="L20">
        <v>93314.754334968893</v>
      </c>
      <c r="M20">
        <v>120501.9543349689</v>
      </c>
      <c r="N20">
        <v>153096.35433496893</v>
      </c>
      <c r="O20">
        <v>0.17985878990921364</v>
      </c>
      <c r="P20">
        <v>18666.384495164628</v>
      </c>
      <c r="Q20">
        <v>24098.83938558252</v>
      </c>
      <c r="R20">
        <v>30612.605320934603</v>
      </c>
      <c r="S20">
        <v>16783.478795363051</v>
      </c>
      <c r="T20">
        <v>21673.335688382827</v>
      </c>
      <c r="U20">
        <v>27535.725030199705</v>
      </c>
    </row>
    <row r="21" spans="1:21" x14ac:dyDescent="0.25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868.445665031099</v>
      </c>
      <c r="I21">
        <v>119184.3543349689</v>
      </c>
      <c r="J21">
        <v>146234.75433496892</v>
      </c>
      <c r="K21">
        <v>170203.55433496891</v>
      </c>
      <c r="L21">
        <v>107174.75433496889</v>
      </c>
      <c r="M21">
        <v>131517.9543349689</v>
      </c>
      <c r="N21">
        <v>153096.35433496893</v>
      </c>
      <c r="O21">
        <v>0.16350799082655781</v>
      </c>
      <c r="P21">
        <v>19487.594315271312</v>
      </c>
      <c r="Q21">
        <v>23910.550870326035</v>
      </c>
      <c r="R21">
        <v>27829.64120084963</v>
      </c>
      <c r="S21">
        <v>17523.928748640683</v>
      </c>
      <c r="T21">
        <v>21504.236470929744</v>
      </c>
      <c r="U21">
        <v>25032.477300181545</v>
      </c>
    </row>
    <row r="22" spans="1:21" x14ac:dyDescent="0.25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868.445665031099</v>
      </c>
      <c r="I22">
        <v>132756.35433496893</v>
      </c>
      <c r="J22">
        <v>155069.15433496892</v>
      </c>
      <c r="K22">
        <v>170203.55433496891</v>
      </c>
      <c r="L22">
        <v>119393.1543349689</v>
      </c>
      <c r="M22">
        <v>139473.9543349689</v>
      </c>
      <c r="N22">
        <v>153096.35433496893</v>
      </c>
      <c r="O22">
        <v>0.14864362802414349</v>
      </c>
      <c r="P22">
        <v>19733.386151608513</v>
      </c>
      <c r="Q22">
        <v>23050.041694985619</v>
      </c>
      <c r="R22">
        <v>25299.673818954216</v>
      </c>
      <c r="S22">
        <v>17747.031621596274</v>
      </c>
      <c r="T22">
        <v>20731.914587223495</v>
      </c>
      <c r="U22">
        <v>22756.797545619589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2024.1408644674091</v>
      </c>
      <c r="I2">
        <v>-1102.5408644674092</v>
      </c>
      <c r="J2">
        <v>-1102.5408644674092</v>
      </c>
      <c r="K2">
        <v>-1102.5408644674092</v>
      </c>
      <c r="L2">
        <v>-1198.5408644674089</v>
      </c>
      <c r="M2">
        <v>-1198.5408644674089</v>
      </c>
      <c r="N2">
        <v>-1198.5408644674089</v>
      </c>
      <c r="O2">
        <v>1</v>
      </c>
      <c r="P2">
        <v>-1102.5408644674092</v>
      </c>
      <c r="Q2">
        <v>-1102.5408644674092</v>
      </c>
      <c r="R2">
        <v>-1102.5408644674092</v>
      </c>
      <c r="S2">
        <v>-1198.5408644674089</v>
      </c>
      <c r="T2">
        <v>-1198.5408644674089</v>
      </c>
      <c r="U2">
        <v>-1198.5408644674089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2024.1408644674091</v>
      </c>
      <c r="I3">
        <v>-795.34086446740912</v>
      </c>
      <c r="J3">
        <v>-756.94086446740903</v>
      </c>
      <c r="K3">
        <v>-305.74086446740921</v>
      </c>
      <c r="L3">
        <v>-920.14086446740907</v>
      </c>
      <c r="M3">
        <v>-891.34086446740912</v>
      </c>
      <c r="N3">
        <v>-478.54086446740916</v>
      </c>
      <c r="O3">
        <v>0.90909090909090906</v>
      </c>
      <c r="P3">
        <v>-723.0371495158264</v>
      </c>
      <c r="Q3">
        <v>-688.12805860673541</v>
      </c>
      <c r="R3">
        <v>-277.94624042491745</v>
      </c>
      <c r="S3">
        <v>-836.4916949703719</v>
      </c>
      <c r="T3">
        <v>-810.30987678855377</v>
      </c>
      <c r="U3">
        <v>-435.03714951582651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2024.1408644674091</v>
      </c>
      <c r="I4">
        <v>-372.94086446740903</v>
      </c>
      <c r="J4">
        <v>-267.34086446740912</v>
      </c>
      <c r="K4">
        <v>1259.0591355325907</v>
      </c>
      <c r="L4">
        <v>-545.74086446740921</v>
      </c>
      <c r="M4">
        <v>-449.74086446740921</v>
      </c>
      <c r="N4">
        <v>923.05913553259074</v>
      </c>
      <c r="O4">
        <v>0.82644628099173545</v>
      </c>
      <c r="P4">
        <v>-308.21559046893304</v>
      </c>
      <c r="Q4">
        <v>-220.94286319620585</v>
      </c>
      <c r="R4">
        <v>1040.5447401095789</v>
      </c>
      <c r="S4">
        <v>-451.02550782430507</v>
      </c>
      <c r="T4">
        <v>-371.68666484909846</v>
      </c>
      <c r="U4">
        <v>762.85878969635587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2024.1408644674091</v>
      </c>
      <c r="I5">
        <v>212.65913553259065</v>
      </c>
      <c r="J5">
        <v>443.05913553259074</v>
      </c>
      <c r="K5">
        <v>4321.4591355325902</v>
      </c>
      <c r="L5">
        <v>-17.74086446740921</v>
      </c>
      <c r="M5">
        <v>193.45913553259084</v>
      </c>
      <c r="N5">
        <v>3678.2591355325903</v>
      </c>
      <c r="O5">
        <v>0.75131480090157754</v>
      </c>
      <c r="P5">
        <v>159.77395607256994</v>
      </c>
      <c r="Q5">
        <v>332.87688620029348</v>
      </c>
      <c r="R5">
        <v>3246.7762100169712</v>
      </c>
      <c r="S5">
        <v>-13.328974055153422</v>
      </c>
      <c r="T5">
        <v>145.34871189525978</v>
      </c>
      <c r="U5">
        <v>2763.5305300770769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2024.1408644674091</v>
      </c>
      <c r="I6">
        <v>1028.6591355325907</v>
      </c>
      <c r="J6">
        <v>1460.6591355325907</v>
      </c>
      <c r="K6">
        <v>10302.259135532591</v>
      </c>
      <c r="L6">
        <v>721.45913553259084</v>
      </c>
      <c r="M6">
        <v>1105.4591355325908</v>
      </c>
      <c r="N6">
        <v>9063.8591355325916</v>
      </c>
      <c r="O6">
        <v>0.68301345536507052</v>
      </c>
      <c r="P6">
        <v>702.58803055296119</v>
      </c>
      <c r="Q6">
        <v>997.64984327067157</v>
      </c>
      <c r="R6">
        <v>7036.5816102264798</v>
      </c>
      <c r="S6">
        <v>492.76629706481157</v>
      </c>
      <c r="T6">
        <v>755.04346392499872</v>
      </c>
      <c r="U6">
        <v>6190.7377471023765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2024.1408644674091</v>
      </c>
      <c r="I7">
        <v>2151.8591355325907</v>
      </c>
      <c r="J7">
        <v>2910.2591355325903</v>
      </c>
      <c r="K7">
        <v>21716.659135532591</v>
      </c>
      <c r="L7">
        <v>1729.4591355325908</v>
      </c>
      <c r="M7">
        <v>2411.0591355325905</v>
      </c>
      <c r="N7">
        <v>19335.859135532592</v>
      </c>
      <c r="O7">
        <v>0.62092132305915493</v>
      </c>
      <c r="P7">
        <v>1336.1352214718256</v>
      </c>
      <c r="Q7">
        <v>1807.0419528798884</v>
      </c>
      <c r="R7">
        <v>13484.33672285958</v>
      </c>
      <c r="S7">
        <v>1073.8580546116386</v>
      </c>
      <c r="T7">
        <v>1497.0780284087584</v>
      </c>
      <c r="U7">
        <v>12006.047236920345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2024.1408644674091</v>
      </c>
      <c r="I8">
        <v>3678.2591355325903</v>
      </c>
      <c r="J8">
        <v>4955.0591355325905</v>
      </c>
      <c r="K8">
        <v>42711.859135532592</v>
      </c>
      <c r="L8">
        <v>3102.2591355325903</v>
      </c>
      <c r="M8">
        <v>4254.2591355325903</v>
      </c>
      <c r="N8">
        <v>38238.259135532593</v>
      </c>
      <c r="O8">
        <v>0.56447393005377722</v>
      </c>
      <c r="P8">
        <v>2076.2813899902903</v>
      </c>
      <c r="Q8">
        <v>2797.0017038829533</v>
      </c>
      <c r="R8">
        <v>24109.730986137409</v>
      </c>
      <c r="S8">
        <v>1751.1444062793148</v>
      </c>
      <c r="T8">
        <v>2401.4183737012663</v>
      </c>
      <c r="U8">
        <v>21584.500412648831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2024.1408644674091</v>
      </c>
      <c r="I9">
        <v>5780.65913553259</v>
      </c>
      <c r="J9">
        <v>7835.0591355325896</v>
      </c>
      <c r="K9">
        <v>78356.659135532595</v>
      </c>
      <c r="L9">
        <v>4993.4591355325902</v>
      </c>
      <c r="M9">
        <v>6846.2591355325903</v>
      </c>
      <c r="N9">
        <v>70311.859135532592</v>
      </c>
      <c r="O9">
        <v>0.51315811823070645</v>
      </c>
      <c r="P9">
        <v>2966.3921641230463</v>
      </c>
      <c r="Q9">
        <v>4020.6242022162091</v>
      </c>
      <c r="R9">
        <v>40209.355752834803</v>
      </c>
      <c r="S9">
        <v>2562.4340934518341</v>
      </c>
      <c r="T9">
        <v>3513.2134549096872</v>
      </c>
      <c r="U9">
        <v>36081.101323292409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2024.1408644674091</v>
      </c>
      <c r="I10">
        <v>8622.2591355325912</v>
      </c>
      <c r="J10">
        <v>11857.459135532592</v>
      </c>
      <c r="K10">
        <v>130071.85913553259</v>
      </c>
      <c r="L10">
        <v>7556.65913553259</v>
      </c>
      <c r="M10">
        <v>10465.459135532592</v>
      </c>
      <c r="N10">
        <v>116862.25913553259</v>
      </c>
      <c r="O10">
        <v>0.46650738020973315</v>
      </c>
      <c r="P10">
        <v>4022.3475208067475</v>
      </c>
      <c r="Q10">
        <v>5531.5921972612769</v>
      </c>
      <c r="R10">
        <v>60679.482244326755</v>
      </c>
      <c r="S10">
        <v>3525.2372564552552</v>
      </c>
      <c r="T10">
        <v>4882.2139240093284</v>
      </c>
      <c r="U10">
        <v>54517.106354708259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2024.1408644674091</v>
      </c>
      <c r="I11">
        <v>12462.259135532591</v>
      </c>
      <c r="J11">
        <v>17444.659135532591</v>
      </c>
      <c r="K11">
        <v>185339.05913553256</v>
      </c>
      <c r="L11">
        <v>11012.659135532591</v>
      </c>
      <c r="M11">
        <v>15495.859135532592</v>
      </c>
      <c r="N11">
        <v>166599.85913553258</v>
      </c>
      <c r="O11">
        <v>0.42409761837248466</v>
      </c>
      <c r="P11">
        <v>5285.2144189201117</v>
      </c>
      <c r="Q11">
        <v>7398.2383926991788</v>
      </c>
      <c r="R11">
        <v>78601.853570776453</v>
      </c>
      <c r="S11">
        <v>4670.4425113273574</v>
      </c>
      <c r="T11">
        <v>6571.7569540148816</v>
      </c>
      <c r="U11">
        <v>70654.603480570804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2024.1408644674091</v>
      </c>
      <c r="I12">
        <v>17598.259135532589</v>
      </c>
      <c r="J12">
        <v>25067.059135532592</v>
      </c>
      <c r="K12">
        <v>218516.65913553257</v>
      </c>
      <c r="L12">
        <v>15630.259135532589</v>
      </c>
      <c r="M12">
        <v>22350.259135532589</v>
      </c>
      <c r="N12">
        <v>196455.85913553258</v>
      </c>
      <c r="O12">
        <v>0.38554328942953148</v>
      </c>
      <c r="P12">
        <v>6784.8907153465379</v>
      </c>
      <c r="Q12">
        <v>9664.4364354378231</v>
      </c>
      <c r="R12">
        <v>84247.631558264911</v>
      </c>
      <c r="S12">
        <v>6026.1415217492195</v>
      </c>
      <c r="T12">
        <v>8616.9924267156712</v>
      </c>
      <c r="U12">
        <v>75742.238158817898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2024.1408644674091</v>
      </c>
      <c r="I13">
        <v>24385.45913553259</v>
      </c>
      <c r="J13">
        <v>35291.059135532589</v>
      </c>
      <c r="K13">
        <v>225620.65913553257</v>
      </c>
      <c r="L13">
        <v>21735.859135532592</v>
      </c>
      <c r="M13">
        <v>31556.659135532587</v>
      </c>
      <c r="N13">
        <v>202849.45913553258</v>
      </c>
      <c r="O13">
        <v>0.3504938994813922</v>
      </c>
      <c r="P13">
        <v>8546.9546630569566</v>
      </c>
      <c r="Q13">
        <v>12369.300933241228</v>
      </c>
      <c r="R13">
        <v>79078.664623974808</v>
      </c>
      <c r="S13">
        <v>7618.2860269910607</v>
      </c>
      <c r="T13">
        <v>11060.416515017916</v>
      </c>
      <c r="U13">
        <v>71097.497940104135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2024.1408644674091</v>
      </c>
      <c r="I14">
        <v>33227.059135532589</v>
      </c>
      <c r="J14">
        <v>48673.45913553259</v>
      </c>
      <c r="K14">
        <v>225947.05913553256</v>
      </c>
      <c r="L14">
        <v>29694.259135532589</v>
      </c>
      <c r="M14">
        <v>43595.059135532589</v>
      </c>
      <c r="N14">
        <v>203147.05913553256</v>
      </c>
      <c r="O14">
        <v>0.31863081771035656</v>
      </c>
      <c r="P14">
        <v>10587.165022465122</v>
      </c>
      <c r="Q14">
        <v>15508.864085146373</v>
      </c>
      <c r="R14">
        <v>71993.696211605027</v>
      </c>
      <c r="S14">
        <v>9461.5060696579749</v>
      </c>
      <c r="T14">
        <v>13890.729340486099</v>
      </c>
      <c r="U14">
        <v>64728.913567808901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2024.1408644674091</v>
      </c>
      <c r="I15">
        <v>44526.259135532593</v>
      </c>
      <c r="J15">
        <v>65579.059135532589</v>
      </c>
      <c r="K15">
        <v>226004.65913553257</v>
      </c>
      <c r="L15">
        <v>39870.259135532593</v>
      </c>
      <c r="M15">
        <v>58811.059135532589</v>
      </c>
      <c r="N15">
        <v>203195.05913553256</v>
      </c>
      <c r="O15">
        <v>0.28966437973668779</v>
      </c>
      <c r="P15">
        <v>12897.671234489077</v>
      </c>
      <c r="Q15">
        <v>18995.917488209616</v>
      </c>
      <c r="R15">
        <v>65465.499406095594</v>
      </c>
      <c r="S15">
        <v>11548.993882435059</v>
      </c>
      <c r="T15">
        <v>17035.468966151715</v>
      </c>
      <c r="U15">
        <v>58858.370770053632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2024.1408644674091</v>
      </c>
      <c r="I16">
        <v>58561.45913553259</v>
      </c>
      <c r="J16">
        <v>85969.459135532583</v>
      </c>
      <c r="K16">
        <v>226033.45913553258</v>
      </c>
      <c r="L16">
        <v>52494.259135532593</v>
      </c>
      <c r="M16">
        <v>77166.259135532586</v>
      </c>
      <c r="N16">
        <v>203223.85913553258</v>
      </c>
      <c r="O16">
        <v>0.26333125430607973</v>
      </c>
      <c r="P16">
        <v>15421.062488154028</v>
      </c>
      <c r="Q16">
        <v>22638.44550617506</v>
      </c>
      <c r="R16">
        <v>59521.674309301809</v>
      </c>
      <c r="S16">
        <v>13823.379102028182</v>
      </c>
      <c r="T16">
        <v>20320.287808267778</v>
      </c>
      <c r="U16">
        <v>53515.193731081854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2024.1408644674091</v>
      </c>
      <c r="I17">
        <v>75428.659135532595</v>
      </c>
      <c r="J17">
        <v>109143.85913553259</v>
      </c>
      <c r="K17">
        <v>226052.65913553257</v>
      </c>
      <c r="L17">
        <v>67681.459135532583</v>
      </c>
      <c r="M17">
        <v>98027.059135532589</v>
      </c>
      <c r="N17">
        <v>203243.05913553256</v>
      </c>
      <c r="O17">
        <v>0.23939204936916339</v>
      </c>
      <c r="P17">
        <v>18057.021291623216</v>
      </c>
      <c r="Q17">
        <v>26128.172114514433</v>
      </c>
      <c r="R17">
        <v>54115.209335804073</v>
      </c>
      <c r="S17">
        <v>16202.40320675043</v>
      </c>
      <c r="T17">
        <v>23466.898580087316</v>
      </c>
      <c r="U17">
        <v>48654.772446513205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2024.1408644674091</v>
      </c>
      <c r="I18">
        <v>94811.059135532589</v>
      </c>
      <c r="J18">
        <v>133585.45913553258</v>
      </c>
      <c r="K18">
        <v>226062.25913553257</v>
      </c>
      <c r="L18">
        <v>85124.659135532595</v>
      </c>
      <c r="M18">
        <v>120020.65913553258</v>
      </c>
      <c r="N18">
        <v>203252.65913553257</v>
      </c>
      <c r="O18">
        <v>0.21762913579014853</v>
      </c>
      <c r="P18">
        <v>20633.648863014623</v>
      </c>
      <c r="Q18">
        <v>29072.088025796158</v>
      </c>
      <c r="R18">
        <v>49197.734090434562</v>
      </c>
      <c r="S18">
        <v>18525.606002096931</v>
      </c>
      <c r="T18">
        <v>26119.992324629951</v>
      </c>
      <c r="U18">
        <v>44233.700554715593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2024.1408644674091</v>
      </c>
      <c r="I19">
        <v>115931.05913553259</v>
      </c>
      <c r="J19">
        <v>157163.05913553256</v>
      </c>
      <c r="K19">
        <v>226062.25913553257</v>
      </c>
      <c r="L19">
        <v>104132.65913553259</v>
      </c>
      <c r="M19">
        <v>141236.65913553257</v>
      </c>
      <c r="N19">
        <v>203252.65913553257</v>
      </c>
      <c r="O19">
        <v>0.19784466890013502</v>
      </c>
      <c r="P19">
        <v>22936.342009911419</v>
      </c>
      <c r="Q19">
        <v>31093.873398001779</v>
      </c>
      <c r="R19">
        <v>44725.212809485965</v>
      </c>
      <c r="S19">
        <v>20602.091468360068</v>
      </c>
      <c r="T19">
        <v>27942.920063230671</v>
      </c>
      <c r="U19">
        <v>40212.455049741446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2024.1408644674091</v>
      </c>
      <c r="I20">
        <v>137511.85913553258</v>
      </c>
      <c r="J20">
        <v>177783.85913553258</v>
      </c>
      <c r="K20">
        <v>226071.85913553258</v>
      </c>
      <c r="L20">
        <v>123553.45913553258</v>
      </c>
      <c r="M20">
        <v>159803.05913553256</v>
      </c>
      <c r="N20">
        <v>203262.25913553257</v>
      </c>
      <c r="O20">
        <v>0.17985878990921364</v>
      </c>
      <c r="P20">
        <v>24732.716582283134</v>
      </c>
      <c r="Q20">
        <v>31975.989769506985</v>
      </c>
      <c r="R20">
        <v>40661.011016643097</v>
      </c>
      <c r="S20">
        <v>22222.175649214369</v>
      </c>
      <c r="T20">
        <v>28741.984839907393</v>
      </c>
      <c r="U20">
        <v>36558.503962329894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2024.1408644674091</v>
      </c>
      <c r="I21">
        <v>158046.25913553257</v>
      </c>
      <c r="J21">
        <v>194113.45913553258</v>
      </c>
      <c r="K21">
        <v>226071.85913553258</v>
      </c>
      <c r="L21">
        <v>142033.45913553258</v>
      </c>
      <c r="M21">
        <v>174491.05913553256</v>
      </c>
      <c r="N21">
        <v>203262.25913553257</v>
      </c>
      <c r="O21">
        <v>0.16350799082655781</v>
      </c>
      <c r="P21">
        <v>25841.826288904438</v>
      </c>
      <c r="Q21">
        <v>31739.101695644065</v>
      </c>
      <c r="R21">
        <v>36964.555469675528</v>
      </c>
      <c r="S21">
        <v>23223.605533396934</v>
      </c>
      <c r="T21">
        <v>28530.682496449015</v>
      </c>
      <c r="U21">
        <v>33235.003602118079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2024.1408644674091</v>
      </c>
      <c r="I22">
        <v>176142.25913553257</v>
      </c>
      <c r="J22">
        <v>205892.65913553257</v>
      </c>
      <c r="K22">
        <v>226071.85913553258</v>
      </c>
      <c r="L22">
        <v>158324.65913553257</v>
      </c>
      <c r="M22">
        <v>185099.05913553256</v>
      </c>
      <c r="N22">
        <v>203262.25913553257</v>
      </c>
      <c r="O22">
        <v>0.14864362802414349</v>
      </c>
      <c r="P22">
        <v>26182.424446274395</v>
      </c>
      <c r="Q22">
        <v>30604.631837443871</v>
      </c>
      <c r="R22">
        <v>33604.141336068671</v>
      </c>
      <c r="S22">
        <v>23533.951739591415</v>
      </c>
      <c r="T22">
        <v>27513.79569376104</v>
      </c>
      <c r="U22">
        <v>30213.639638289165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2100.343099297746</v>
      </c>
      <c r="I2">
        <v>-1178.7430992977461</v>
      </c>
      <c r="J2">
        <v>-1178.7430992977461</v>
      </c>
      <c r="K2">
        <v>-1178.7430992977461</v>
      </c>
      <c r="L2">
        <v>-1274.7430992977461</v>
      </c>
      <c r="M2">
        <v>-1274.7430992977461</v>
      </c>
      <c r="N2">
        <v>-1274.7430992977461</v>
      </c>
      <c r="O2">
        <v>1</v>
      </c>
      <c r="P2">
        <v>-1178.7430992977461</v>
      </c>
      <c r="Q2">
        <v>-1178.7430992977461</v>
      </c>
      <c r="R2">
        <v>-1178.7430992977461</v>
      </c>
      <c r="S2">
        <v>-1274.7430992977461</v>
      </c>
      <c r="T2">
        <v>-1274.7430992977461</v>
      </c>
      <c r="U2">
        <v>-1274.7430992977461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2100.343099297746</v>
      </c>
      <c r="I3">
        <v>-871.54309929774604</v>
      </c>
      <c r="J3">
        <v>-833.14309929774595</v>
      </c>
      <c r="K3">
        <v>-381.94309929774613</v>
      </c>
      <c r="L3">
        <v>-996.34309929774599</v>
      </c>
      <c r="M3">
        <v>-967.54309929774604</v>
      </c>
      <c r="N3">
        <v>-554.74309929774608</v>
      </c>
      <c r="O3">
        <v>0.90909090909090906</v>
      </c>
      <c r="P3">
        <v>-792.31190845249637</v>
      </c>
      <c r="Q3">
        <v>-757.40281754340538</v>
      </c>
      <c r="R3">
        <v>-347.22099936158736</v>
      </c>
      <c r="S3">
        <v>-905.76645390704175</v>
      </c>
      <c r="T3">
        <v>-879.58463572522362</v>
      </c>
      <c r="U3">
        <v>-504.31190845249643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2100.343099297746</v>
      </c>
      <c r="I4">
        <v>-449.14309929774595</v>
      </c>
      <c r="J4">
        <v>-343.54309929774604</v>
      </c>
      <c r="K4">
        <v>1182.8569007022538</v>
      </c>
      <c r="L4">
        <v>-621.94309929774613</v>
      </c>
      <c r="M4">
        <v>-525.94309929774613</v>
      </c>
      <c r="N4">
        <v>846.85690070225382</v>
      </c>
      <c r="O4">
        <v>0.82644628099173545</v>
      </c>
      <c r="P4">
        <v>-371.19264404772389</v>
      </c>
      <c r="Q4">
        <v>-283.91991677499669</v>
      </c>
      <c r="R4">
        <v>977.56768653078814</v>
      </c>
      <c r="S4">
        <v>-514.00256140309591</v>
      </c>
      <c r="T4">
        <v>-434.66371842788931</v>
      </c>
      <c r="U4">
        <v>699.88173611756508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2100.343099297746</v>
      </c>
      <c r="I5">
        <v>136.45690070225373</v>
      </c>
      <c r="J5">
        <v>366.85690070225382</v>
      </c>
      <c r="K5">
        <v>4245.2569007022539</v>
      </c>
      <c r="L5">
        <v>-93.94309929774613</v>
      </c>
      <c r="M5">
        <v>117.25690070225392</v>
      </c>
      <c r="N5">
        <v>3602.0569007022536</v>
      </c>
      <c r="O5">
        <v>0.75131480090157754</v>
      </c>
      <c r="P5">
        <v>102.5220891827601</v>
      </c>
      <c r="Q5">
        <v>275.62501931048365</v>
      </c>
      <c r="R5">
        <v>3189.524343127162</v>
      </c>
      <c r="S5">
        <v>-70.580840944963256</v>
      </c>
      <c r="T5">
        <v>88.09684500544995</v>
      </c>
      <c r="U5">
        <v>2706.2786631872673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2100.343099297746</v>
      </c>
      <c r="I6">
        <v>952.45690070225373</v>
      </c>
      <c r="J6">
        <v>1384.4569007022537</v>
      </c>
      <c r="K6">
        <v>10226.056900702253</v>
      </c>
      <c r="L6">
        <v>645.25690070225392</v>
      </c>
      <c r="M6">
        <v>1029.2569007022539</v>
      </c>
      <c r="N6">
        <v>8987.6569007022536</v>
      </c>
      <c r="O6">
        <v>0.68301345536507052</v>
      </c>
      <c r="P6">
        <v>650.5408788349522</v>
      </c>
      <c r="Q6">
        <v>945.60269155266269</v>
      </c>
      <c r="R6">
        <v>6984.5344585084695</v>
      </c>
      <c r="S6">
        <v>440.71914534680263</v>
      </c>
      <c r="T6">
        <v>702.99631220698973</v>
      </c>
      <c r="U6">
        <v>6138.690595384367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2100.343099297746</v>
      </c>
      <c r="I7">
        <v>2075.656900702254</v>
      </c>
      <c r="J7">
        <v>2834.0569007022536</v>
      </c>
      <c r="K7">
        <v>21640.456900702255</v>
      </c>
      <c r="L7">
        <v>1653.2569007022539</v>
      </c>
      <c r="M7">
        <v>2334.8569007022538</v>
      </c>
      <c r="N7">
        <v>19259.656900702255</v>
      </c>
      <c r="O7">
        <v>0.62092132305915493</v>
      </c>
      <c r="P7">
        <v>1288.8196290009084</v>
      </c>
      <c r="Q7">
        <v>1759.7263604089715</v>
      </c>
      <c r="R7">
        <v>13437.021130388663</v>
      </c>
      <c r="S7">
        <v>1026.5424621407215</v>
      </c>
      <c r="T7">
        <v>1449.7624359378415</v>
      </c>
      <c r="U7">
        <v>11958.731644449428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2100.343099297746</v>
      </c>
      <c r="I8">
        <v>3602.0569007022536</v>
      </c>
      <c r="J8">
        <v>4878.8569007022543</v>
      </c>
      <c r="K8">
        <v>42635.656900702255</v>
      </c>
      <c r="L8">
        <v>3026.0569007022536</v>
      </c>
      <c r="M8">
        <v>4178.0569007022532</v>
      </c>
      <c r="N8">
        <v>38162.056900702257</v>
      </c>
      <c r="O8">
        <v>0.56447393005377722</v>
      </c>
      <c r="P8">
        <v>2033.2672150167296</v>
      </c>
      <c r="Q8">
        <v>2753.9875289093925</v>
      </c>
      <c r="R8">
        <v>24066.716811163849</v>
      </c>
      <c r="S8">
        <v>1708.1302313057538</v>
      </c>
      <c r="T8">
        <v>2358.4041987277051</v>
      </c>
      <c r="U8">
        <v>21541.486237675272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2100.343099297746</v>
      </c>
      <c r="I9">
        <v>5704.4569007022528</v>
      </c>
      <c r="J9">
        <v>7758.8569007022525</v>
      </c>
      <c r="K9">
        <v>78280.456900702251</v>
      </c>
      <c r="L9">
        <v>4917.2569007022539</v>
      </c>
      <c r="M9">
        <v>6770.0569007022532</v>
      </c>
      <c r="N9">
        <v>70235.656900702248</v>
      </c>
      <c r="O9">
        <v>0.51315811823070645</v>
      </c>
      <c r="P9">
        <v>2927.2883686925361</v>
      </c>
      <c r="Q9">
        <v>3981.5204067856989</v>
      </c>
      <c r="R9">
        <v>40170.251957404289</v>
      </c>
      <c r="S9">
        <v>2523.3302980213243</v>
      </c>
      <c r="T9">
        <v>3474.109659479177</v>
      </c>
      <c r="U9">
        <v>36041.997527861895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2100.343099297746</v>
      </c>
      <c r="I10">
        <v>8546.0569007022532</v>
      </c>
      <c r="J10">
        <v>11781.256900702254</v>
      </c>
      <c r="K10">
        <v>129995.65690070225</v>
      </c>
      <c r="L10">
        <v>7480.4569007022528</v>
      </c>
      <c r="M10">
        <v>10389.256900702254</v>
      </c>
      <c r="N10">
        <v>116786.05690070224</v>
      </c>
      <c r="O10">
        <v>0.46650738020973315</v>
      </c>
      <c r="P10">
        <v>3986.7986158699196</v>
      </c>
      <c r="Q10">
        <v>5496.0432923244489</v>
      </c>
      <c r="R10">
        <v>60643.933339389921</v>
      </c>
      <c r="S10">
        <v>3489.6883515184277</v>
      </c>
      <c r="T10">
        <v>4846.6650190725004</v>
      </c>
      <c r="U10">
        <v>54481.557449771433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2100.343099297746</v>
      </c>
      <c r="I11">
        <v>12386.056900702253</v>
      </c>
      <c r="J11">
        <v>17368.456900702255</v>
      </c>
      <c r="K11">
        <v>185262.85690070223</v>
      </c>
      <c r="L11">
        <v>10936.456900702253</v>
      </c>
      <c r="M11">
        <v>15419.656900702254</v>
      </c>
      <c r="N11">
        <v>166523.65690070225</v>
      </c>
      <c r="O11">
        <v>0.42409761837248466</v>
      </c>
      <c r="P11">
        <v>5252.8972326139046</v>
      </c>
      <c r="Q11">
        <v>7365.9212063929726</v>
      </c>
      <c r="R11">
        <v>78569.536384470252</v>
      </c>
      <c r="S11">
        <v>4638.1253250211503</v>
      </c>
      <c r="T11">
        <v>6539.4397677086736</v>
      </c>
      <c r="U11">
        <v>70622.286294264588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2100.343099297746</v>
      </c>
      <c r="I12">
        <v>17522.056900702253</v>
      </c>
      <c r="J12">
        <v>24990.856900702256</v>
      </c>
      <c r="K12">
        <v>218440.45690070224</v>
      </c>
      <c r="L12">
        <v>15554.056900702251</v>
      </c>
      <c r="M12">
        <v>22274.056900702253</v>
      </c>
      <c r="N12">
        <v>196379.65690070225</v>
      </c>
      <c r="O12">
        <v>0.38554328942953148</v>
      </c>
      <c r="P12">
        <v>6755.5114550681683</v>
      </c>
      <c r="Q12">
        <v>9635.0571751594543</v>
      </c>
      <c r="R12">
        <v>84218.252297986532</v>
      </c>
      <c r="S12">
        <v>5996.7622614708498</v>
      </c>
      <c r="T12">
        <v>8587.6131664373024</v>
      </c>
      <c r="U12">
        <v>75712.858898539533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2100.343099297746</v>
      </c>
      <c r="I13">
        <v>24309.256900702254</v>
      </c>
      <c r="J13">
        <v>35214.856900702252</v>
      </c>
      <c r="K13">
        <v>225544.45690070224</v>
      </c>
      <c r="L13">
        <v>21659.656900702255</v>
      </c>
      <c r="M13">
        <v>31480.456900702251</v>
      </c>
      <c r="N13">
        <v>202773.25690070225</v>
      </c>
      <c r="O13">
        <v>0.3504938994813922</v>
      </c>
      <c r="P13">
        <v>8520.2462446220761</v>
      </c>
      <c r="Q13">
        <v>12342.592514806345</v>
      </c>
      <c r="R13">
        <v>79051.956205539929</v>
      </c>
      <c r="S13">
        <v>7591.5776085561793</v>
      </c>
      <c r="T13">
        <v>11033.708096583034</v>
      </c>
      <c r="U13">
        <v>71070.789521669256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2100.343099297746</v>
      </c>
      <c r="I14">
        <v>33150.856900702252</v>
      </c>
      <c r="J14">
        <v>48597.256900702254</v>
      </c>
      <c r="K14">
        <v>225870.85690070223</v>
      </c>
      <c r="L14">
        <v>29618.056900702253</v>
      </c>
      <c r="M14">
        <v>43518.856900702252</v>
      </c>
      <c r="N14">
        <v>203070.85690070223</v>
      </c>
      <c r="O14">
        <v>0.31863081771035656</v>
      </c>
      <c r="P14">
        <v>10562.884642069776</v>
      </c>
      <c r="Q14">
        <v>15484.583704751027</v>
      </c>
      <c r="R14">
        <v>71969.415831209684</v>
      </c>
      <c r="S14">
        <v>9437.2256892626283</v>
      </c>
      <c r="T14">
        <v>13866.448960090753</v>
      </c>
      <c r="U14">
        <v>64704.633187413558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2100.343099297746</v>
      </c>
      <c r="I15">
        <v>44450.056900702257</v>
      </c>
      <c r="J15">
        <v>65502.856900702252</v>
      </c>
      <c r="K15">
        <v>225928.45690070224</v>
      </c>
      <c r="L15">
        <v>39794.056900702257</v>
      </c>
      <c r="M15">
        <v>58734.856900702252</v>
      </c>
      <c r="N15">
        <v>203118.85690070223</v>
      </c>
      <c r="O15">
        <v>0.28966437973668779</v>
      </c>
      <c r="P15">
        <v>12875.598161402399</v>
      </c>
      <c r="Q15">
        <v>18973.844415122938</v>
      </c>
      <c r="R15">
        <v>65443.426333008916</v>
      </c>
      <c r="S15">
        <v>11526.920809348379</v>
      </c>
      <c r="T15">
        <v>17013.395893065033</v>
      </c>
      <c r="U15">
        <v>58836.297696966962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2100.343099297746</v>
      </c>
      <c r="I16">
        <v>58485.256900702254</v>
      </c>
      <c r="J16">
        <v>85893.256900702239</v>
      </c>
      <c r="K16">
        <v>225957.25690070225</v>
      </c>
      <c r="L16">
        <v>52418.056900702257</v>
      </c>
      <c r="M16">
        <v>77090.056900702242</v>
      </c>
      <c r="N16">
        <v>203147.65690070225</v>
      </c>
      <c r="O16">
        <v>0.26333125430607973</v>
      </c>
      <c r="P16">
        <v>15400.99605807523</v>
      </c>
      <c r="Q16">
        <v>22618.379076096258</v>
      </c>
      <c r="R16">
        <v>59501.607879223011</v>
      </c>
      <c r="S16">
        <v>13803.312671949383</v>
      </c>
      <c r="T16">
        <v>20300.22137818898</v>
      </c>
      <c r="U16">
        <v>53495.127301003056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2100.343099297746</v>
      </c>
      <c r="I17">
        <v>75352.456900702251</v>
      </c>
      <c r="J17">
        <v>109067.65690070225</v>
      </c>
      <c r="K17">
        <v>225976.45690070224</v>
      </c>
      <c r="L17">
        <v>67605.256900702239</v>
      </c>
      <c r="M17">
        <v>97950.856900702245</v>
      </c>
      <c r="N17">
        <v>203166.85690070223</v>
      </c>
      <c r="O17">
        <v>0.23939204936916339</v>
      </c>
      <c r="P17">
        <v>18038.779082460671</v>
      </c>
      <c r="Q17">
        <v>26109.929905351888</v>
      </c>
      <c r="R17">
        <v>54096.967126641532</v>
      </c>
      <c r="S17">
        <v>16184.160997587884</v>
      </c>
      <c r="T17">
        <v>23448.656370924771</v>
      </c>
      <c r="U17">
        <v>48636.530237350664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2100.343099297746</v>
      </c>
      <c r="I18">
        <v>94734.856900702245</v>
      </c>
      <c r="J18">
        <v>133509.25690070225</v>
      </c>
      <c r="K18">
        <v>225986.05690070224</v>
      </c>
      <c r="L18">
        <v>85048.456900702251</v>
      </c>
      <c r="M18">
        <v>119944.45690070224</v>
      </c>
      <c r="N18">
        <v>203176.45690070224</v>
      </c>
      <c r="O18">
        <v>0.21762913579014853</v>
      </c>
      <c r="P18">
        <v>20617.06503650322</v>
      </c>
      <c r="Q18">
        <v>29055.504199284755</v>
      </c>
      <c r="R18">
        <v>49181.150263923162</v>
      </c>
      <c r="S18">
        <v>18509.022175585524</v>
      </c>
      <c r="T18">
        <v>26103.408498118544</v>
      </c>
      <c r="U18">
        <v>44217.116728204186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2100.343099297746</v>
      </c>
      <c r="I19">
        <v>115854.85690070225</v>
      </c>
      <c r="J19">
        <v>157086.85690070223</v>
      </c>
      <c r="K19">
        <v>225986.05690070224</v>
      </c>
      <c r="L19">
        <v>104056.45690070225</v>
      </c>
      <c r="M19">
        <v>141160.45690070224</v>
      </c>
      <c r="N19">
        <v>203176.45690070224</v>
      </c>
      <c r="O19">
        <v>0.19784466890013502</v>
      </c>
      <c r="P19">
        <v>22921.265803991959</v>
      </c>
      <c r="Q19">
        <v>31078.797192082322</v>
      </c>
      <c r="R19">
        <v>44710.136603566505</v>
      </c>
      <c r="S19">
        <v>20587.015262440607</v>
      </c>
      <c r="T19">
        <v>27927.843857311214</v>
      </c>
      <c r="U19">
        <v>40197.378843821985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2100.343099297746</v>
      </c>
      <c r="I20">
        <v>137435.65690070225</v>
      </c>
      <c r="J20">
        <v>177707.65690070225</v>
      </c>
      <c r="K20">
        <v>225995.65690070225</v>
      </c>
      <c r="L20">
        <v>123477.25690070224</v>
      </c>
      <c r="M20">
        <v>159726.85690070223</v>
      </c>
      <c r="N20">
        <v>203186.05690070224</v>
      </c>
      <c r="O20">
        <v>0.17985878990921364</v>
      </c>
      <c r="P20">
        <v>24719.010940538174</v>
      </c>
      <c r="Q20">
        <v>31962.284127762025</v>
      </c>
      <c r="R20">
        <v>40647.305374898133</v>
      </c>
      <c r="S20">
        <v>22208.470007469405</v>
      </c>
      <c r="T20">
        <v>28728.279198162432</v>
      </c>
      <c r="U20">
        <v>36544.79832058493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2100.343099297746</v>
      </c>
      <c r="I21">
        <v>157970.05690070224</v>
      </c>
      <c r="J21">
        <v>194037.25690070225</v>
      </c>
      <c r="K21">
        <v>225995.65690070225</v>
      </c>
      <c r="L21">
        <v>141957.25690070225</v>
      </c>
      <c r="M21">
        <v>174414.85690070223</v>
      </c>
      <c r="N21">
        <v>203186.05690070224</v>
      </c>
      <c r="O21">
        <v>0.16350799082655781</v>
      </c>
      <c r="P21">
        <v>25829.366614590839</v>
      </c>
      <c r="Q21">
        <v>31726.642021330466</v>
      </c>
      <c r="R21">
        <v>36952.095795361929</v>
      </c>
      <c r="S21">
        <v>23211.145859083335</v>
      </c>
      <c r="T21">
        <v>28518.222822135413</v>
      </c>
      <c r="U21">
        <v>33222.54392780448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2100.343099297746</v>
      </c>
      <c r="I22">
        <v>176066.05690070224</v>
      </c>
      <c r="J22">
        <v>205816.45690070224</v>
      </c>
      <c r="K22">
        <v>225995.65690070225</v>
      </c>
      <c r="L22">
        <v>158248.45690070224</v>
      </c>
      <c r="M22">
        <v>185022.85690070223</v>
      </c>
      <c r="N22">
        <v>203186.05690070224</v>
      </c>
      <c r="O22">
        <v>0.14864362802414349</v>
      </c>
      <c r="P22">
        <v>26171.097469625667</v>
      </c>
      <c r="Q22">
        <v>30593.304860795146</v>
      </c>
      <c r="R22">
        <v>33592.814359419943</v>
      </c>
      <c r="S22">
        <v>23522.624762942687</v>
      </c>
      <c r="T22">
        <v>27502.468717112315</v>
      </c>
      <c r="U22">
        <v>30202.312661640437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37" sqref="M37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9307.5461472977477</v>
      </c>
      <c r="I2">
        <v>-8155.5461472977477</v>
      </c>
      <c r="J2">
        <v>-8155.5461472977477</v>
      </c>
      <c r="K2">
        <v>-8155.5461472977477</v>
      </c>
      <c r="L2">
        <v>-8275.5461472977477</v>
      </c>
      <c r="M2">
        <v>-8275.5461472977477</v>
      </c>
      <c r="N2">
        <v>-8275.5461472977477</v>
      </c>
      <c r="O2">
        <v>1</v>
      </c>
      <c r="P2">
        <v>-8155.5461472977477</v>
      </c>
      <c r="Q2">
        <v>-8155.5461472977477</v>
      </c>
      <c r="R2">
        <v>-8155.5461472977477</v>
      </c>
      <c r="S2">
        <v>-8275.5461472977477</v>
      </c>
      <c r="T2">
        <v>-8275.5461472977477</v>
      </c>
      <c r="U2">
        <v>-8275.5461472977477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9307.5461472977477</v>
      </c>
      <c r="I3">
        <v>-7771.5461472977477</v>
      </c>
      <c r="J3">
        <v>-7723.5461472977477</v>
      </c>
      <c r="K3">
        <v>-7159.5461472977477</v>
      </c>
      <c r="L3">
        <v>-7927.5461472977477</v>
      </c>
      <c r="M3">
        <v>-7891.5461472977477</v>
      </c>
      <c r="N3">
        <v>-7375.5461472977477</v>
      </c>
      <c r="O3">
        <v>0.90909090909090906</v>
      </c>
      <c r="P3">
        <v>-7065.0419520888609</v>
      </c>
      <c r="Q3">
        <v>-7021.4055884524978</v>
      </c>
      <c r="R3">
        <v>-6508.6783157252248</v>
      </c>
      <c r="S3">
        <v>-7206.8601339070428</v>
      </c>
      <c r="T3">
        <v>-7174.1328611797708</v>
      </c>
      <c r="U3">
        <v>-6705.0419520888609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9307.5461472977477</v>
      </c>
      <c r="I4">
        <v>-7243.5461472977477</v>
      </c>
      <c r="J4">
        <v>-7111.5461472977477</v>
      </c>
      <c r="K4">
        <v>-5203.5461472977477</v>
      </c>
      <c r="L4">
        <v>-7459.5461472977477</v>
      </c>
      <c r="M4">
        <v>-7339.5461472977477</v>
      </c>
      <c r="N4">
        <v>-5623.5461472977477</v>
      </c>
      <c r="O4">
        <v>0.82644628099173545</v>
      </c>
      <c r="P4">
        <v>-5986.4017746262371</v>
      </c>
      <c r="Q4">
        <v>-5877.310865535328</v>
      </c>
      <c r="R4">
        <v>-4300.4513614030966</v>
      </c>
      <c r="S4">
        <v>-6164.9141713204517</v>
      </c>
      <c r="T4">
        <v>-6065.7406176014438</v>
      </c>
      <c r="U4">
        <v>-4647.5587994196258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9307.5461472977477</v>
      </c>
      <c r="I5">
        <v>-6511.5461472977477</v>
      </c>
      <c r="J5">
        <v>-6223.5461472977477</v>
      </c>
      <c r="K5">
        <v>-1375.5461472977477</v>
      </c>
      <c r="L5">
        <v>-6799.5461472977477</v>
      </c>
      <c r="M5">
        <v>-6535.5461472977477</v>
      </c>
      <c r="N5">
        <v>-2179.5461472977477</v>
      </c>
      <c r="O5">
        <v>0.75131480090157754</v>
      </c>
      <c r="P5">
        <v>-4892.2209972184419</v>
      </c>
      <c r="Q5">
        <v>-4675.8423345587871</v>
      </c>
      <c r="R5">
        <v>-1033.4681797879393</v>
      </c>
      <c r="S5">
        <v>-5108.5996598780957</v>
      </c>
      <c r="T5">
        <v>-4910.2525524400799</v>
      </c>
      <c r="U5">
        <v>-1637.5252797128078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9307.5461472977477</v>
      </c>
      <c r="I6">
        <v>-5491.5461472977477</v>
      </c>
      <c r="J6">
        <v>-4951.5461472977477</v>
      </c>
      <c r="K6">
        <v>6100.4538527022523</v>
      </c>
      <c r="L6">
        <v>-5875.5461472977477</v>
      </c>
      <c r="M6">
        <v>-5395.5461472977477</v>
      </c>
      <c r="N6">
        <v>4552.4538527022523</v>
      </c>
      <c r="O6">
        <v>0.68301345536507052</v>
      </c>
      <c r="P6">
        <v>-3750.7999093625754</v>
      </c>
      <c r="Q6">
        <v>-3381.9726434654372</v>
      </c>
      <c r="R6">
        <v>4166.692065229322</v>
      </c>
      <c r="S6">
        <v>-4013.0770762227621</v>
      </c>
      <c r="T6">
        <v>-3685.2306176475286</v>
      </c>
      <c r="U6">
        <v>3109.3872363241931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9307.5461472977477</v>
      </c>
      <c r="I7">
        <v>-4087.5461472977477</v>
      </c>
      <c r="J7">
        <v>-3139.5461472977477</v>
      </c>
      <c r="K7">
        <v>20368.453852702252</v>
      </c>
      <c r="L7">
        <v>-4615.5461472977477</v>
      </c>
      <c r="M7">
        <v>-3763.5461472977477</v>
      </c>
      <c r="N7">
        <v>17392.453852702252</v>
      </c>
      <c r="O7">
        <v>0.62092132305915493</v>
      </c>
      <c r="P7">
        <v>-2538.0445618454687</v>
      </c>
      <c r="Q7">
        <v>-1949.4111475853899</v>
      </c>
      <c r="R7">
        <v>12647.207314889223</v>
      </c>
      <c r="S7">
        <v>-2865.8910204207027</v>
      </c>
      <c r="T7">
        <v>-2336.8660531743026</v>
      </c>
      <c r="U7">
        <v>10799.345457465179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9307.5461472977477</v>
      </c>
      <c r="I8">
        <v>-2179.5461472977477</v>
      </c>
      <c r="J8">
        <v>-583.54614729774767</v>
      </c>
      <c r="K8">
        <v>46612.453852702252</v>
      </c>
      <c r="L8">
        <v>-2899.5461472977477</v>
      </c>
      <c r="M8">
        <v>-1459.5461472977477</v>
      </c>
      <c r="N8">
        <v>41020.453852702252</v>
      </c>
      <c r="O8">
        <v>0.56447393005377722</v>
      </c>
      <c r="P8">
        <v>-1230.2969794987284</v>
      </c>
      <c r="Q8">
        <v>-329.39658713289998</v>
      </c>
      <c r="R8">
        <v>26311.515015685171</v>
      </c>
      <c r="S8">
        <v>-1636.718209137448</v>
      </c>
      <c r="T8">
        <v>-823.8757498600088</v>
      </c>
      <c r="U8">
        <v>23154.976798824446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9307.5461472977477</v>
      </c>
      <c r="I9">
        <v>448.45385270225233</v>
      </c>
      <c r="J9">
        <v>3016.4538527022523</v>
      </c>
      <c r="K9">
        <v>91168.453852702252</v>
      </c>
      <c r="L9">
        <v>-535.54614729774767</v>
      </c>
      <c r="M9">
        <v>1780.4538527022523</v>
      </c>
      <c r="N9">
        <v>81112.453852702252</v>
      </c>
      <c r="O9">
        <v>0.51315811823070645</v>
      </c>
      <c r="P9">
        <v>230.12773516599822</v>
      </c>
      <c r="Q9">
        <v>1547.9177827824524</v>
      </c>
      <c r="R9">
        <v>46783.832221055687</v>
      </c>
      <c r="S9">
        <v>-274.81985317301695</v>
      </c>
      <c r="T9">
        <v>913.65434864929921</v>
      </c>
      <c r="U9">
        <v>41623.5141841277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9307.5461472977477</v>
      </c>
      <c r="I10">
        <v>4000.4538527022523</v>
      </c>
      <c r="J10">
        <v>8044.4538527022523</v>
      </c>
      <c r="K10">
        <v>155812.45385270225</v>
      </c>
      <c r="L10">
        <v>2668.4538527022523</v>
      </c>
      <c r="M10">
        <v>6304.4538527022523</v>
      </c>
      <c r="N10">
        <v>139300.45385270225</v>
      </c>
      <c r="O10">
        <v>0.46650738020973315</v>
      </c>
      <c r="P10">
        <v>1866.2412464740614</v>
      </c>
      <c r="Q10">
        <v>3752.7970920422222</v>
      </c>
      <c r="R10">
        <v>72687.659650874077</v>
      </c>
      <c r="S10">
        <v>1244.8534160346969</v>
      </c>
      <c r="T10">
        <v>2941.0742504772866</v>
      </c>
      <c r="U10">
        <v>64984.689788850956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9307.5461472977477</v>
      </c>
      <c r="I11">
        <v>8800.4538527022523</v>
      </c>
      <c r="J11">
        <v>15028.453852702252</v>
      </c>
      <c r="K11">
        <v>224896.45385270225</v>
      </c>
      <c r="L11">
        <v>6988.4538527022523</v>
      </c>
      <c r="M11">
        <v>12592.453852702252</v>
      </c>
      <c r="N11">
        <v>201472.45385270225</v>
      </c>
      <c r="O11">
        <v>0.42409761837248466</v>
      </c>
      <c r="P11">
        <v>3732.2515195279821</v>
      </c>
      <c r="Q11">
        <v>6373.5314867518164</v>
      </c>
      <c r="R11">
        <v>95378.050459348422</v>
      </c>
      <c r="S11">
        <v>2963.78663503704</v>
      </c>
      <c r="T11">
        <v>5340.4296883964444</v>
      </c>
      <c r="U11">
        <v>85443.98784659135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9307.5461472977477</v>
      </c>
      <c r="I12">
        <v>15220.453852702252</v>
      </c>
      <c r="J12">
        <v>24556.453852702252</v>
      </c>
      <c r="K12">
        <v>266368.45385270228</v>
      </c>
      <c r="L12">
        <v>12760.453852702252</v>
      </c>
      <c r="M12">
        <v>21160.453852702252</v>
      </c>
      <c r="N12">
        <v>238792.45385270225</v>
      </c>
      <c r="O12">
        <v>0.38554328942953148</v>
      </c>
      <c r="P12">
        <v>5868.1438449812122</v>
      </c>
      <c r="Q12">
        <v>9467.5759950953179</v>
      </c>
      <c r="R12">
        <v>102696.5698986292</v>
      </c>
      <c r="S12">
        <v>4919.7073529845647</v>
      </c>
      <c r="T12">
        <v>8158.2709841926289</v>
      </c>
      <c r="U12">
        <v>92064.828149320427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9307.5461472977477</v>
      </c>
      <c r="I13">
        <v>23704.453852702252</v>
      </c>
      <c r="J13">
        <v>37336.453852702252</v>
      </c>
      <c r="K13">
        <v>275248.45385270228</v>
      </c>
      <c r="L13">
        <v>20392.453852702252</v>
      </c>
      <c r="M13">
        <v>32668.453852702252</v>
      </c>
      <c r="N13">
        <v>246784.45385270225</v>
      </c>
      <c r="O13">
        <v>0.3504938994813922</v>
      </c>
      <c r="P13">
        <v>8308.2664659103229</v>
      </c>
      <c r="Q13">
        <v>13086.199303640662</v>
      </c>
      <c r="R13">
        <v>96472.903917057658</v>
      </c>
      <c r="S13">
        <v>7147.4306708279528</v>
      </c>
      <c r="T13">
        <v>11450.093780861524</v>
      </c>
      <c r="U13">
        <v>86496.445562219291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9307.5461472977477</v>
      </c>
      <c r="I14">
        <v>34756.453852702252</v>
      </c>
      <c r="J14">
        <v>54064.453852702252</v>
      </c>
      <c r="K14">
        <v>275656.45385270228</v>
      </c>
      <c r="L14">
        <v>30340.453852702252</v>
      </c>
      <c r="M14">
        <v>47716.453852702252</v>
      </c>
      <c r="N14">
        <v>247156.45385270225</v>
      </c>
      <c r="O14">
        <v>0.31863081771035656</v>
      </c>
      <c r="P14">
        <v>11074.477311798792</v>
      </c>
      <c r="Q14">
        <v>17226.601140150357</v>
      </c>
      <c r="R14">
        <v>87832.641298223694</v>
      </c>
      <c r="S14">
        <v>9667.4036207898571</v>
      </c>
      <c r="T14">
        <v>15203.932709325012</v>
      </c>
      <c r="U14">
        <v>78751.662993478531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9307.5461472977477</v>
      </c>
      <c r="I15">
        <v>48880.453852702252</v>
      </c>
      <c r="J15">
        <v>75196.453852702252</v>
      </c>
      <c r="K15">
        <v>275728.45385270228</v>
      </c>
      <c r="L15">
        <v>43060.453852702252</v>
      </c>
      <c r="M15">
        <v>66736.453852702252</v>
      </c>
      <c r="N15">
        <v>247216.45385270225</v>
      </c>
      <c r="O15">
        <v>0.28966437973668779</v>
      </c>
      <c r="P15">
        <v>14158.926346490789</v>
      </c>
      <c r="Q15">
        <v>21781.734163641464</v>
      </c>
      <c r="R15">
        <v>79868.711560998956</v>
      </c>
      <c r="S15">
        <v>12473.079656423266</v>
      </c>
      <c r="T15">
        <v>19331.173511069086</v>
      </c>
      <c r="U15">
        <v>71609.800765946493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9307.5461472977477</v>
      </c>
      <c r="I16">
        <v>66424.453852702252</v>
      </c>
      <c r="J16">
        <v>100684.45385270225</v>
      </c>
      <c r="K16">
        <v>275764.45385270228</v>
      </c>
      <c r="L16">
        <v>58840.453852702252</v>
      </c>
      <c r="M16">
        <v>89680.453852702252</v>
      </c>
      <c r="N16">
        <v>247252.45385270225</v>
      </c>
      <c r="O16">
        <v>0.26333125430607973</v>
      </c>
      <c r="P16">
        <v>17491.634749628396</v>
      </c>
      <c r="Q16">
        <v>26513.363522154687</v>
      </c>
      <c r="R16">
        <v>72617.399526063135</v>
      </c>
      <c r="S16">
        <v>15494.530516971086</v>
      </c>
      <c r="T16">
        <v>23615.666399770584</v>
      </c>
      <c r="U16">
        <v>65109.298803288177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9307.5461472977477</v>
      </c>
      <c r="I17">
        <v>87508.453852702252</v>
      </c>
      <c r="J17">
        <v>129652.45385270225</v>
      </c>
      <c r="K17">
        <v>275788.45385270228</v>
      </c>
      <c r="L17">
        <v>77824.453852702252</v>
      </c>
      <c r="M17">
        <v>115756.45385270225</v>
      </c>
      <c r="N17">
        <v>247276.45385270225</v>
      </c>
      <c r="O17">
        <v>0.23939204936916339</v>
      </c>
      <c r="P17">
        <v>20948.828104925255</v>
      </c>
      <c r="Q17">
        <v>31037.766633539275</v>
      </c>
      <c r="R17">
        <v>66021.563160151345</v>
      </c>
      <c r="S17">
        <v>18630.555498834277</v>
      </c>
      <c r="T17">
        <v>27711.174715505382</v>
      </c>
      <c r="U17">
        <v>59196.017048537753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9307.5461472977477</v>
      </c>
      <c r="I18">
        <v>111736.45385270225</v>
      </c>
      <c r="J18">
        <v>160204.45385270225</v>
      </c>
      <c r="K18">
        <v>275800.45385270228</v>
      </c>
      <c r="L18">
        <v>99628.453852702252</v>
      </c>
      <c r="M18">
        <v>143248.45385270225</v>
      </c>
      <c r="N18">
        <v>247288.45385270225</v>
      </c>
      <c r="O18">
        <v>0.21762913579014853</v>
      </c>
      <c r="P18">
        <v>24317.107888219405</v>
      </c>
      <c r="Q18">
        <v>34865.15684169632</v>
      </c>
      <c r="R18">
        <v>60022.21442249434</v>
      </c>
      <c r="S18">
        <v>21682.054312072287</v>
      </c>
      <c r="T18">
        <v>31175.037215238564</v>
      </c>
      <c r="U18">
        <v>53817.17250284562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9307.5461472977477</v>
      </c>
      <c r="I19">
        <v>138136.45385270225</v>
      </c>
      <c r="J19">
        <v>189676.45385270225</v>
      </c>
      <c r="K19">
        <v>275800.45385270228</v>
      </c>
      <c r="L19">
        <v>123388.45385270225</v>
      </c>
      <c r="M19">
        <v>169768.45385270225</v>
      </c>
      <c r="N19">
        <v>247288.45385270225</v>
      </c>
      <c r="O19">
        <v>0.19784466890013502</v>
      </c>
      <c r="P19">
        <v>27329.56097552666</v>
      </c>
      <c r="Q19">
        <v>37526.475210639619</v>
      </c>
      <c r="R19">
        <v>54565.649474994854</v>
      </c>
      <c r="S19">
        <v>24411.747798587468</v>
      </c>
      <c r="T19">
        <v>33587.783542175726</v>
      </c>
      <c r="U19">
        <v>48924.702275314194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9307.5461472977477</v>
      </c>
      <c r="I20">
        <v>165112.45385270225</v>
      </c>
      <c r="J20">
        <v>215452.45385270225</v>
      </c>
      <c r="K20">
        <v>275812.45385270228</v>
      </c>
      <c r="L20">
        <v>147664.45385270225</v>
      </c>
      <c r="M20">
        <v>192976.45385270225</v>
      </c>
      <c r="N20">
        <v>247300.45385270225</v>
      </c>
      <c r="O20">
        <v>0.17985878990921364</v>
      </c>
      <c r="P20">
        <v>29696.926148887906</v>
      </c>
      <c r="Q20">
        <v>38751.017632917719</v>
      </c>
      <c r="R20">
        <v>49607.294191837864</v>
      </c>
      <c r="S20">
        <v>26558.749982551948</v>
      </c>
      <c r="T20">
        <v>34708.511470918238</v>
      </c>
      <c r="U20">
        <v>44479.160373946361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9307.5461472977477</v>
      </c>
      <c r="I21">
        <v>190780.45385270225</v>
      </c>
      <c r="J21">
        <v>235864.45385270225</v>
      </c>
      <c r="K21">
        <v>275812.45385270228</v>
      </c>
      <c r="L21">
        <v>170764.45385270225</v>
      </c>
      <c r="M21">
        <v>211336.45385270225</v>
      </c>
      <c r="N21">
        <v>247300.45385270225</v>
      </c>
      <c r="O21">
        <v>0.16350799082655781</v>
      </c>
      <c r="P21">
        <v>31194.128698434175</v>
      </c>
      <c r="Q21">
        <v>38565.722956858706</v>
      </c>
      <c r="R21">
        <v>45097.540174398047</v>
      </c>
      <c r="S21">
        <v>27921.352754049796</v>
      </c>
      <c r="T21">
        <v>34555.198957864901</v>
      </c>
      <c r="U21">
        <v>40435.600339951226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9307.5461472977477</v>
      </c>
      <c r="I22">
        <v>213400.45385270225</v>
      </c>
      <c r="J22">
        <v>250588.45385270225</v>
      </c>
      <c r="K22">
        <v>275812.45385270228</v>
      </c>
      <c r="L22">
        <v>191128.45385270225</v>
      </c>
      <c r="M22">
        <v>224596.45385270225</v>
      </c>
      <c r="N22">
        <v>247300.45385270225</v>
      </c>
      <c r="O22">
        <v>0.14864362802414349</v>
      </c>
      <c r="P22">
        <v>31720.617682664473</v>
      </c>
      <c r="Q22">
        <v>37248.376921626324</v>
      </c>
      <c r="R22">
        <v>40997.763794907318</v>
      </c>
      <c r="S22">
        <v>28410.026799310748</v>
      </c>
      <c r="T22">
        <v>33384.831742022783</v>
      </c>
      <c r="U22">
        <v>36759.636672682936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E24" sqref="E24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8532.4134185642197</v>
      </c>
      <c r="I2">
        <v>-7380.4134185642197</v>
      </c>
      <c r="J2">
        <v>-7380.4134185642197</v>
      </c>
      <c r="K2">
        <v>-7380.4134185642197</v>
      </c>
      <c r="L2">
        <v>-7500.4134185642197</v>
      </c>
      <c r="M2">
        <v>-7500.4134185642197</v>
      </c>
      <c r="N2">
        <v>-7500.4134185642197</v>
      </c>
      <c r="O2">
        <v>1</v>
      </c>
      <c r="P2">
        <v>-7380.4134185642197</v>
      </c>
      <c r="Q2">
        <v>-7380.4134185642197</v>
      </c>
      <c r="R2">
        <v>-7380.4134185642197</v>
      </c>
      <c r="S2">
        <v>-7500.4134185642197</v>
      </c>
      <c r="T2">
        <v>-7500.4134185642197</v>
      </c>
      <c r="U2">
        <v>-7500.4134185642197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8532.4134185642197</v>
      </c>
      <c r="I3">
        <v>-6996.4134185642197</v>
      </c>
      <c r="J3">
        <v>-6948.4134185642197</v>
      </c>
      <c r="K3">
        <v>-6384.4134185642197</v>
      </c>
      <c r="L3">
        <v>-7152.4134185642197</v>
      </c>
      <c r="M3">
        <v>-7116.4134185642197</v>
      </c>
      <c r="N3">
        <v>-6600.4134185642197</v>
      </c>
      <c r="O3">
        <v>0.90909090909090906</v>
      </c>
      <c r="P3">
        <v>-6360.3758350583812</v>
      </c>
      <c r="Q3">
        <v>-6316.7394714220172</v>
      </c>
      <c r="R3">
        <v>-5804.0121986947452</v>
      </c>
      <c r="S3">
        <v>-6502.1940168765632</v>
      </c>
      <c r="T3">
        <v>-6469.4667441492902</v>
      </c>
      <c r="U3">
        <v>-6000.3758350583812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8532.4134185642197</v>
      </c>
      <c r="I4">
        <v>-6468.4134185642197</v>
      </c>
      <c r="J4">
        <v>-6336.4134185642197</v>
      </c>
      <c r="K4">
        <v>-4428.4134185642197</v>
      </c>
      <c r="L4">
        <v>-6684.4134185642197</v>
      </c>
      <c r="M4">
        <v>-6564.4134185642197</v>
      </c>
      <c r="N4">
        <v>-4848.4134185642197</v>
      </c>
      <c r="O4">
        <v>0.82644628099173545</v>
      </c>
      <c r="P4">
        <v>-5345.7962136894375</v>
      </c>
      <c r="Q4">
        <v>-5236.7053045985285</v>
      </c>
      <c r="R4">
        <v>-3659.8458004662971</v>
      </c>
      <c r="S4">
        <v>-5524.3086103836522</v>
      </c>
      <c r="T4">
        <v>-5425.1350566646433</v>
      </c>
      <c r="U4">
        <v>-4006.9532384828258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8532.4134185642197</v>
      </c>
      <c r="I5">
        <v>-5736.4134185642197</v>
      </c>
      <c r="J5">
        <v>-5448.4134185642197</v>
      </c>
      <c r="K5">
        <v>-600.41341856421968</v>
      </c>
      <c r="L5">
        <v>-6024.4134185642197</v>
      </c>
      <c r="M5">
        <v>-5760.4134185642197</v>
      </c>
      <c r="N5">
        <v>-1404.4134185642197</v>
      </c>
      <c r="O5">
        <v>0.75131480090157754</v>
      </c>
      <c r="P5">
        <v>-4309.8523054577145</v>
      </c>
      <c r="Q5">
        <v>-4093.4736427980602</v>
      </c>
      <c r="R5">
        <v>-451.09948802721226</v>
      </c>
      <c r="S5">
        <v>-4526.2309681173692</v>
      </c>
      <c r="T5">
        <v>-4327.8838606793524</v>
      </c>
      <c r="U5">
        <v>-1055.1565879520806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8532.4134185642197</v>
      </c>
      <c r="I6">
        <v>-4716.4134185642197</v>
      </c>
      <c r="J6">
        <v>-4176.4134185642197</v>
      </c>
      <c r="K6">
        <v>6875.5865814357803</v>
      </c>
      <c r="L6">
        <v>-5100.4134185642197</v>
      </c>
      <c r="M6">
        <v>-4620.4134185642197</v>
      </c>
      <c r="N6">
        <v>5327.5865814357803</v>
      </c>
      <c r="O6">
        <v>0.68301345536507052</v>
      </c>
      <c r="P6">
        <v>-3221.3738259437323</v>
      </c>
      <c r="Q6">
        <v>-2852.5465600465941</v>
      </c>
      <c r="R6">
        <v>4696.1181486481655</v>
      </c>
      <c r="S6">
        <v>-3483.6509928039195</v>
      </c>
      <c r="T6">
        <v>-3155.8045342286855</v>
      </c>
      <c r="U6">
        <v>3638.8133197430361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8532.4134185642197</v>
      </c>
      <c r="I7">
        <v>-3312.4134185642197</v>
      </c>
      <c r="J7">
        <v>-2364.4134185642197</v>
      </c>
      <c r="K7">
        <v>21143.586581435782</v>
      </c>
      <c r="L7">
        <v>-3840.4134185642197</v>
      </c>
      <c r="M7">
        <v>-2988.4134185642197</v>
      </c>
      <c r="N7">
        <v>18167.586581435782</v>
      </c>
      <c r="O7">
        <v>0.62092132305915493</v>
      </c>
      <c r="P7">
        <v>-2056.7481223737936</v>
      </c>
      <c r="Q7">
        <v>-1468.1147081137146</v>
      </c>
      <c r="R7">
        <v>13128.5037543609</v>
      </c>
      <c r="S7">
        <v>-2384.5945809490272</v>
      </c>
      <c r="T7">
        <v>-1855.5696137026275</v>
      </c>
      <c r="U7">
        <v>11280.641896936855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8532.4134185642197</v>
      </c>
      <c r="I8">
        <v>-1404.4134185642197</v>
      </c>
      <c r="J8">
        <v>191.58658143578032</v>
      </c>
      <c r="K8">
        <v>47387.586581435782</v>
      </c>
      <c r="L8">
        <v>-2124.4134185642197</v>
      </c>
      <c r="M8">
        <v>-684.41341856421968</v>
      </c>
      <c r="N8">
        <v>41795.586581435782</v>
      </c>
      <c r="O8">
        <v>0.56447393005377722</v>
      </c>
      <c r="P8">
        <v>-792.75476179720545</v>
      </c>
      <c r="Q8">
        <v>108.14563056862295</v>
      </c>
      <c r="R8">
        <v>26749.057233386695</v>
      </c>
      <c r="S8">
        <v>-1199.175991435925</v>
      </c>
      <c r="T8">
        <v>-386.33353215848587</v>
      </c>
      <c r="U8">
        <v>23592.51901652597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8532.4134185642197</v>
      </c>
      <c r="I9">
        <v>1223.5865814357803</v>
      </c>
      <c r="J9">
        <v>3791.5865814357803</v>
      </c>
      <c r="K9">
        <v>91943.586581435782</v>
      </c>
      <c r="L9">
        <v>239.58658143578032</v>
      </c>
      <c r="M9">
        <v>2555.5865814357803</v>
      </c>
      <c r="N9">
        <v>81887.586581435782</v>
      </c>
      <c r="O9">
        <v>0.51315811823070645</v>
      </c>
      <c r="P9">
        <v>627.89338762192813</v>
      </c>
      <c r="Q9">
        <v>1945.6834352383823</v>
      </c>
      <c r="R9">
        <v>47181.597873511615</v>
      </c>
      <c r="S9">
        <v>122.94579928291293</v>
      </c>
      <c r="T9">
        <v>1311.4200011052292</v>
      </c>
      <c r="U9">
        <v>42021.279836583635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8532.4134185642197</v>
      </c>
      <c r="I10">
        <v>4775.5865814357803</v>
      </c>
      <c r="J10">
        <v>8819.5865814357803</v>
      </c>
      <c r="K10">
        <v>156587.58658143578</v>
      </c>
      <c r="L10">
        <v>3443.5865814357803</v>
      </c>
      <c r="M10">
        <v>7079.5865814357803</v>
      </c>
      <c r="N10">
        <v>140075.58658143578</v>
      </c>
      <c r="O10">
        <v>0.46650738020973315</v>
      </c>
      <c r="P10">
        <v>2227.8463850703615</v>
      </c>
      <c r="Q10">
        <v>4114.4022306385223</v>
      </c>
      <c r="R10">
        <v>73049.26478947037</v>
      </c>
      <c r="S10">
        <v>1606.4585546309968</v>
      </c>
      <c r="T10">
        <v>3302.6793890735867</v>
      </c>
      <c r="U10">
        <v>65346.294927447256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8532.4134185642197</v>
      </c>
      <c r="I11">
        <v>9575.5865814357803</v>
      </c>
      <c r="J11">
        <v>15803.58658143578</v>
      </c>
      <c r="K11">
        <v>225671.58658143578</v>
      </c>
      <c r="L11">
        <v>7763.5865814357803</v>
      </c>
      <c r="M11">
        <v>13367.58658143578</v>
      </c>
      <c r="N11">
        <v>202247.58658143578</v>
      </c>
      <c r="O11">
        <v>0.42409761837248466</v>
      </c>
      <c r="P11">
        <v>4060.9834637064364</v>
      </c>
      <c r="Q11">
        <v>6702.2634309302712</v>
      </c>
      <c r="R11">
        <v>95706.782403526886</v>
      </c>
      <c r="S11">
        <v>3292.5185792154944</v>
      </c>
      <c r="T11">
        <v>5669.1616325748982</v>
      </c>
      <c r="U11">
        <v>85772.719790769799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8532.4134185642197</v>
      </c>
      <c r="I12">
        <v>15995.58658143578</v>
      </c>
      <c r="J12">
        <v>25331.586581435782</v>
      </c>
      <c r="K12">
        <v>267143.58658143575</v>
      </c>
      <c r="L12">
        <v>13535.58658143578</v>
      </c>
      <c r="M12">
        <v>21935.586581435782</v>
      </c>
      <c r="N12">
        <v>239567.58658143578</v>
      </c>
      <c r="O12">
        <v>0.38554328942953148</v>
      </c>
      <c r="P12">
        <v>6166.9910669616247</v>
      </c>
      <c r="Q12">
        <v>9766.4232170757314</v>
      </c>
      <c r="R12">
        <v>102995.41712060959</v>
      </c>
      <c r="S12">
        <v>5218.5545749649773</v>
      </c>
      <c r="T12">
        <v>8457.1182061730433</v>
      </c>
      <c r="U12">
        <v>92363.675371300837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8532.4134185642197</v>
      </c>
      <c r="I13">
        <v>24479.586581435782</v>
      </c>
      <c r="J13">
        <v>38111.586581435782</v>
      </c>
      <c r="K13">
        <v>276023.58658143575</v>
      </c>
      <c r="L13">
        <v>21167.586581435782</v>
      </c>
      <c r="M13">
        <v>33443.586581435782</v>
      </c>
      <c r="N13">
        <v>247559.58658143578</v>
      </c>
      <c r="O13">
        <v>0.3504938994813922</v>
      </c>
      <c r="P13">
        <v>8579.9457586197896</v>
      </c>
      <c r="Q13">
        <v>13357.878596350129</v>
      </c>
      <c r="R13">
        <v>96744.583209767094</v>
      </c>
      <c r="S13">
        <v>7419.1099635374194</v>
      </c>
      <c r="T13">
        <v>11721.77307357099</v>
      </c>
      <c r="U13">
        <v>86768.124854928756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8532.4134185642197</v>
      </c>
      <c r="I14">
        <v>35531.586581435782</v>
      </c>
      <c r="J14">
        <v>54839.586581435782</v>
      </c>
      <c r="K14">
        <v>276431.58658143575</v>
      </c>
      <c r="L14">
        <v>31115.586581435782</v>
      </c>
      <c r="M14">
        <v>48491.586581435782</v>
      </c>
      <c r="N14">
        <v>247931.58658143578</v>
      </c>
      <c r="O14">
        <v>0.31863081771035656</v>
      </c>
      <c r="P14">
        <v>11321.458486989215</v>
      </c>
      <c r="Q14">
        <v>17473.58231534078</v>
      </c>
      <c r="R14">
        <v>88079.6224734141</v>
      </c>
      <c r="S14">
        <v>9914.3847959802806</v>
      </c>
      <c r="T14">
        <v>15450.913884515438</v>
      </c>
      <c r="U14">
        <v>78998.64416866895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8532.4134185642197</v>
      </c>
      <c r="I15">
        <v>49655.586581435782</v>
      </c>
      <c r="J15">
        <v>75971.586581435782</v>
      </c>
      <c r="K15">
        <v>276503.58658143575</v>
      </c>
      <c r="L15">
        <v>43835.586581435782</v>
      </c>
      <c r="M15">
        <v>67511.586581435782</v>
      </c>
      <c r="N15">
        <v>247991.58658143578</v>
      </c>
      <c r="O15">
        <v>0.28966437973668779</v>
      </c>
      <c r="P15">
        <v>14383.454687572994</v>
      </c>
      <c r="Q15">
        <v>22006.262504723669</v>
      </c>
      <c r="R15">
        <v>80093.239902081143</v>
      </c>
      <c r="S15">
        <v>12697.607997505471</v>
      </c>
      <c r="T15">
        <v>19555.701852151291</v>
      </c>
      <c r="U15">
        <v>71834.329107028709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8532.4134185642197</v>
      </c>
      <c r="I16">
        <v>67199.586581435782</v>
      </c>
      <c r="J16">
        <v>101459.58658143578</v>
      </c>
      <c r="K16">
        <v>276539.58658143575</v>
      </c>
      <c r="L16">
        <v>59615.586581435782</v>
      </c>
      <c r="M16">
        <v>90455.586581435782</v>
      </c>
      <c r="N16">
        <v>248027.58658143578</v>
      </c>
      <c r="O16">
        <v>0.26333125430607973</v>
      </c>
      <c r="P16">
        <v>17695.75142333949</v>
      </c>
      <c r="Q16">
        <v>26717.480195865781</v>
      </c>
      <c r="R16">
        <v>72821.516199774211</v>
      </c>
      <c r="S16">
        <v>15698.647190682181</v>
      </c>
      <c r="T16">
        <v>23819.783073481678</v>
      </c>
      <c r="U16">
        <v>65313.415476999275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8532.4134185642197</v>
      </c>
      <c r="I17">
        <v>88283.586581435782</v>
      </c>
      <c r="J17">
        <v>130427.58658143578</v>
      </c>
      <c r="K17">
        <v>276563.58658143575</v>
      </c>
      <c r="L17">
        <v>78599.586581435782</v>
      </c>
      <c r="M17">
        <v>116531.58658143578</v>
      </c>
      <c r="N17">
        <v>248051.58658143578</v>
      </c>
      <c r="O17">
        <v>0.23939204936916339</v>
      </c>
      <c r="P17">
        <v>21134.388717389884</v>
      </c>
      <c r="Q17">
        <v>31223.327246003908</v>
      </c>
      <c r="R17">
        <v>66207.12377261596</v>
      </c>
      <c r="S17">
        <v>18816.116111298907</v>
      </c>
      <c r="T17">
        <v>27896.735327970011</v>
      </c>
      <c r="U17">
        <v>59381.577661002382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8532.4134185642197</v>
      </c>
      <c r="I18">
        <v>112511.58658143578</v>
      </c>
      <c r="J18">
        <v>160979.58658143578</v>
      </c>
      <c r="K18">
        <v>276575.58658143575</v>
      </c>
      <c r="L18">
        <v>100403.58658143578</v>
      </c>
      <c r="M18">
        <v>144023.58658143578</v>
      </c>
      <c r="N18">
        <v>248063.58658143578</v>
      </c>
      <c r="O18">
        <v>0.21762913579014853</v>
      </c>
      <c r="P18">
        <v>24485.79935409634</v>
      </c>
      <c r="Q18">
        <v>35033.848307573258</v>
      </c>
      <c r="R18">
        <v>60190.905888371264</v>
      </c>
      <c r="S18">
        <v>21850.745777949222</v>
      </c>
      <c r="T18">
        <v>31343.728681115503</v>
      </c>
      <c r="U18">
        <v>53985.863968722551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8532.4134185642197</v>
      </c>
      <c r="I19">
        <v>138911.58658143578</v>
      </c>
      <c r="J19">
        <v>190451.58658143578</v>
      </c>
      <c r="K19">
        <v>276575.58658143575</v>
      </c>
      <c r="L19">
        <v>124163.58658143578</v>
      </c>
      <c r="M19">
        <v>170543.58658143578</v>
      </c>
      <c r="N19">
        <v>248063.58658143578</v>
      </c>
      <c r="O19">
        <v>0.19784466890013502</v>
      </c>
      <c r="P19">
        <v>27482.916853596602</v>
      </c>
      <c r="Q19">
        <v>37679.831088709558</v>
      </c>
      <c r="R19">
        <v>54719.005353064786</v>
      </c>
      <c r="S19">
        <v>24565.103676657411</v>
      </c>
      <c r="T19">
        <v>33741.139420245672</v>
      </c>
      <c r="U19">
        <v>49078.05815338414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8532.4134185642197</v>
      </c>
      <c r="I20">
        <v>165887.58658143578</v>
      </c>
      <c r="J20">
        <v>216227.58658143578</v>
      </c>
      <c r="K20">
        <v>276587.58658143575</v>
      </c>
      <c r="L20">
        <v>148439.58658143578</v>
      </c>
      <c r="M20">
        <v>193751.58658143578</v>
      </c>
      <c r="N20">
        <v>248075.58658143578</v>
      </c>
      <c r="O20">
        <v>0.17985878990921364</v>
      </c>
      <c r="P20">
        <v>29836.340583496945</v>
      </c>
      <c r="Q20">
        <v>38890.432067526759</v>
      </c>
      <c r="R20">
        <v>49746.708626446889</v>
      </c>
      <c r="S20">
        <v>26698.164417160988</v>
      </c>
      <c r="T20">
        <v>34847.925905527278</v>
      </c>
      <c r="U20">
        <v>44618.574808555393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8532.4134185642197</v>
      </c>
      <c r="I21">
        <v>191555.58658143578</v>
      </c>
      <c r="J21">
        <v>236639.58658143578</v>
      </c>
      <c r="K21">
        <v>276587.58658143575</v>
      </c>
      <c r="L21">
        <v>171539.58658143578</v>
      </c>
      <c r="M21">
        <v>212111.58658143578</v>
      </c>
      <c r="N21">
        <v>248075.58658143578</v>
      </c>
      <c r="O21">
        <v>0.16350799082655781</v>
      </c>
      <c r="P21">
        <v>31320.869093533303</v>
      </c>
      <c r="Q21">
        <v>38692.463351957835</v>
      </c>
      <c r="R21">
        <v>45224.280569497161</v>
      </c>
      <c r="S21">
        <v>28048.093149148921</v>
      </c>
      <c r="T21">
        <v>34681.939352964022</v>
      </c>
      <c r="U21">
        <v>40562.340735050348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8532.4134185642197</v>
      </c>
      <c r="I22">
        <v>214175.58658143578</v>
      </c>
      <c r="J22">
        <v>251363.58658143578</v>
      </c>
      <c r="K22">
        <v>276587.58658143575</v>
      </c>
      <c r="L22">
        <v>191903.58658143578</v>
      </c>
      <c r="M22">
        <v>225371.58658143578</v>
      </c>
      <c r="N22">
        <v>248075.58658143578</v>
      </c>
      <c r="O22">
        <v>0.14864362802414349</v>
      </c>
      <c r="P22">
        <v>31835.836223663679</v>
      </c>
      <c r="Q22">
        <v>37363.595462625526</v>
      </c>
      <c r="R22">
        <v>41112.982335906519</v>
      </c>
      <c r="S22">
        <v>28525.245340309953</v>
      </c>
      <c r="T22">
        <v>33500.050283021992</v>
      </c>
      <c r="U22">
        <v>36874.855213682145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FTTC_2_STAGE_GPON</vt:lpstr>
      <vt:lpstr>FTTB_2_STAGE_XGPON</vt:lpstr>
      <vt:lpstr>FTTB_1_STAGE_UDWDM_GF</vt:lpstr>
      <vt:lpstr>FTTH_2_STAGE_UDWDM</vt:lpstr>
      <vt:lpstr>FTTH_2_STAGE_XGPON</vt:lpstr>
      <vt:lpstr>FTTC_2_STAGE_GPON_FORCE</vt:lpstr>
      <vt:lpstr>FTTB_2_STAGE_XGPON_FORCE</vt:lpstr>
      <vt:lpstr>FTTB_1_STAGE_UDWDM_FORCE</vt:lpstr>
      <vt:lpstr>FTTC_Hybridpon</vt:lpstr>
      <vt:lpstr>FTTB_Hybridpon</vt:lpstr>
      <vt:lpstr>FTTH_Hybridpon</vt:lpstr>
      <vt:lpstr>FTTC_Hybridpon_FORCE</vt:lpstr>
      <vt:lpstr>FTTB_Hybridpon_FORCE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2018-05-14T11:49:11Z</dcterms:modified>
</cp:coreProperties>
</file>