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05" windowWidth="13680" windowHeight="11190" tabRatio="847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externalReferences>
    <externalReference r:id="rId19"/>
  </externalReferences>
  <calcPr calcId="145621"/>
</workbook>
</file>

<file path=xl/calcChain.xml><?xml version="1.0" encoding="utf-8"?>
<calcChain xmlns="http://schemas.openxmlformats.org/spreadsheetml/2006/main">
  <c r="W44" i="1" l="1"/>
  <c r="T44" i="1"/>
  <c r="S44" i="1"/>
  <c r="Q27" i="1"/>
  <c r="X15" i="1"/>
  <c r="W15" i="1"/>
  <c r="R15" i="1"/>
  <c r="X14" i="1"/>
  <c r="W14" i="1"/>
  <c r="X13" i="1"/>
  <c r="W13" i="1"/>
  <c r="R13" i="1"/>
  <c r="X12" i="1"/>
  <c r="W12" i="1"/>
  <c r="X11" i="1"/>
  <c r="W11" i="1"/>
  <c r="C11" i="1"/>
  <c r="X10" i="1"/>
  <c r="W10" i="1"/>
  <c r="I10" i="1"/>
  <c r="X9" i="1"/>
  <c r="W9" i="1"/>
  <c r="X8" i="1"/>
  <c r="W8" i="1"/>
  <c r="X7" i="1"/>
  <c r="W7" i="1"/>
  <c r="I7" i="1"/>
  <c r="H7" i="1"/>
  <c r="X6" i="1"/>
  <c r="W6" i="1"/>
  <c r="I6" i="1"/>
  <c r="H6" i="1"/>
  <c r="X5" i="1"/>
  <c r="W5" i="1"/>
  <c r="X4" i="1"/>
  <c r="W4" i="1"/>
  <c r="I4" i="1"/>
  <c r="H4" i="1"/>
  <c r="X3" i="1"/>
  <c r="W3" i="1"/>
  <c r="I3" i="1"/>
  <c r="H3" i="1"/>
  <c r="C3" i="1"/>
  <c r="O2" i="11"/>
  <c r="N2" i="11"/>
  <c r="M2" i="11"/>
  <c r="L2" i="11"/>
  <c r="K2" i="11"/>
  <c r="J2" i="11"/>
  <c r="I2" i="11"/>
  <c r="H2" i="11"/>
  <c r="G2" i="11"/>
  <c r="F2" i="11"/>
  <c r="E2" i="11"/>
  <c r="J5" i="11" s="1"/>
  <c r="D2" i="11"/>
  <c r="C2" i="11"/>
  <c r="H3" i="11" l="1"/>
  <c r="M11" i="11"/>
  <c r="D3" i="11"/>
  <c r="I3" i="11" s="1"/>
  <c r="I4" i="11"/>
  <c r="G4" i="11"/>
  <c r="M12" i="11"/>
  <c r="M14" i="11"/>
  <c r="F10" i="11"/>
  <c r="L11" i="11"/>
  <c r="O11" i="11" s="1"/>
  <c r="F5" i="11"/>
  <c r="N11" i="11"/>
  <c r="G8" i="11"/>
  <c r="G3" i="11"/>
  <c r="I8" i="11"/>
  <c r="O12" i="11"/>
  <c r="G9" i="11"/>
  <c r="O14" i="11"/>
  <c r="M15" i="11"/>
  <c r="U5" i="3" l="1"/>
  <c r="U11" i="3"/>
  <c r="U12" i="3"/>
  <c r="U19" i="3"/>
  <c r="U20" i="3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E29" i="3" s="1"/>
  <c r="R2" i="3" s="1"/>
  <c r="D30" i="3"/>
  <c r="Q3" i="3" s="1"/>
  <c r="D31" i="3"/>
  <c r="Q4" i="3" s="1"/>
  <c r="D32" i="3"/>
  <c r="G32" i="3" s="1"/>
  <c r="T5" i="3" s="1"/>
  <c r="D33" i="3"/>
  <c r="Q6" i="3" s="1"/>
  <c r="D34" i="3"/>
  <c r="Q7" i="3" s="1"/>
  <c r="D35" i="3"/>
  <c r="Q8" i="3" s="1"/>
  <c r="D36" i="3"/>
  <c r="G36" i="3" s="1"/>
  <c r="T9" i="3" s="1"/>
  <c r="D37" i="3"/>
  <c r="Q10" i="3" s="1"/>
  <c r="D38" i="3"/>
  <c r="Q11" i="3" s="1"/>
  <c r="D39" i="3"/>
  <c r="Q12" i="3" s="1"/>
  <c r="D40" i="3"/>
  <c r="G40" i="3" s="1"/>
  <c r="T13" i="3" s="1"/>
  <c r="D41" i="3"/>
  <c r="Q14" i="3" s="1"/>
  <c r="D42" i="3"/>
  <c r="Q15" i="3" s="1"/>
  <c r="D43" i="3"/>
  <c r="Q16" i="3" s="1"/>
  <c r="D44" i="3"/>
  <c r="G44" i="3" s="1"/>
  <c r="T17" i="3" s="1"/>
  <c r="D45" i="3"/>
  <c r="Q18" i="3" s="1"/>
  <c r="D46" i="3"/>
  <c r="Q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F33" i="3" s="1"/>
  <c r="S6" i="3" s="1"/>
  <c r="C34" i="3"/>
  <c r="P7" i="3" s="1"/>
  <c r="C35" i="3"/>
  <c r="P8" i="3" s="1"/>
  <c r="C36" i="3"/>
  <c r="F36" i="3" s="1"/>
  <c r="S9" i="3" s="1"/>
  <c r="C37" i="3"/>
  <c r="F37" i="3" s="1"/>
  <c r="S10" i="3" s="1"/>
  <c r="C38" i="3"/>
  <c r="P11" i="3" s="1"/>
  <c r="C39" i="3"/>
  <c r="P12" i="3" s="1"/>
  <c r="C40" i="3"/>
  <c r="F40" i="3" s="1"/>
  <c r="S13" i="3" s="1"/>
  <c r="C41" i="3"/>
  <c r="F41" i="3" s="1"/>
  <c r="S14" i="3" s="1"/>
  <c r="C42" i="3"/>
  <c r="P15" i="3" s="1"/>
  <c r="C43" i="3"/>
  <c r="P16" i="3" s="1"/>
  <c r="C44" i="3"/>
  <c r="F44" i="3" s="1"/>
  <c r="S17" i="3" s="1"/>
  <c r="C45" i="3"/>
  <c r="F45" i="3" s="1"/>
  <c r="S18" i="3" s="1"/>
  <c r="C46" i="3"/>
  <c r="P19" i="3" s="1"/>
  <c r="C47" i="3"/>
  <c r="P20" i="3" s="1"/>
  <c r="C48" i="3"/>
  <c r="F48" i="3" s="1"/>
  <c r="S21" i="3" s="1"/>
  <c r="C49" i="3"/>
  <c r="F49" i="3" s="1"/>
  <c r="S22" i="3" s="1"/>
  <c r="B30" i="3"/>
  <c r="O3" i="3" s="1"/>
  <c r="B31" i="3"/>
  <c r="O4" i="3" s="1"/>
  <c r="B32" i="3"/>
  <c r="O5" i="3" s="1"/>
  <c r="B33" i="3"/>
  <c r="E33" i="3" s="1"/>
  <c r="R6" i="3" s="1"/>
  <c r="B34" i="3"/>
  <c r="O7" i="3" s="1"/>
  <c r="B35" i="3"/>
  <c r="O8" i="3" s="1"/>
  <c r="B36" i="3"/>
  <c r="O9" i="3" s="1"/>
  <c r="B37" i="3"/>
  <c r="E37" i="3" s="1"/>
  <c r="R10" i="3" s="1"/>
  <c r="B38" i="3"/>
  <c r="O11" i="3" s="1"/>
  <c r="B39" i="3"/>
  <c r="O12" i="3" s="1"/>
  <c r="B40" i="3"/>
  <c r="O13" i="3" s="1"/>
  <c r="B41" i="3"/>
  <c r="E41" i="3" s="1"/>
  <c r="R14" i="3" s="1"/>
  <c r="B42" i="3"/>
  <c r="O15" i="3" s="1"/>
  <c r="B43" i="3"/>
  <c r="O16" i="3" s="1"/>
  <c r="B44" i="3"/>
  <c r="O17" i="3" s="1"/>
  <c r="B45" i="3"/>
  <c r="E45" i="3" s="1"/>
  <c r="R18" i="3" s="1"/>
  <c r="B46" i="3"/>
  <c r="O19" i="3" s="1"/>
  <c r="B47" i="3"/>
  <c r="O20" i="3" s="1"/>
  <c r="B48" i="3"/>
  <c r="O21" i="3" s="1"/>
  <c r="B49" i="3"/>
  <c r="E49" i="3" s="1"/>
  <c r="R22" i="3" s="1"/>
  <c r="C29" i="3"/>
  <c r="P2" i="3" s="1"/>
  <c r="D29" i="3"/>
  <c r="Q2" i="3" s="1"/>
  <c r="I8" i="3"/>
  <c r="I7" i="3"/>
  <c r="I6" i="3"/>
  <c r="I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I12" i="3"/>
  <c r="W19" i="3" l="1"/>
  <c r="AD19" i="3" s="1"/>
  <c r="O2" i="3"/>
  <c r="G29" i="3"/>
  <c r="T2" i="3" s="1"/>
  <c r="E47" i="3"/>
  <c r="R20" i="3" s="1"/>
  <c r="E43" i="3"/>
  <c r="R16" i="3" s="1"/>
  <c r="E39" i="3"/>
  <c r="R12" i="3" s="1"/>
  <c r="E35" i="3"/>
  <c r="R8" i="3" s="1"/>
  <c r="E31" i="3"/>
  <c r="R4" i="3" s="1"/>
  <c r="Y4" i="3" s="1"/>
  <c r="AF4" i="3" s="1"/>
  <c r="F47" i="3"/>
  <c r="S20" i="3" s="1"/>
  <c r="F43" i="3"/>
  <c r="S16" i="3" s="1"/>
  <c r="F39" i="3"/>
  <c r="S12" i="3" s="1"/>
  <c r="Z12" i="3" s="1"/>
  <c r="AG12" i="3" s="1"/>
  <c r="F35" i="3"/>
  <c r="S8" i="3" s="1"/>
  <c r="F31" i="3"/>
  <c r="S4" i="3" s="1"/>
  <c r="G47" i="3"/>
  <c r="T20" i="3" s="1"/>
  <c r="G43" i="3"/>
  <c r="T16" i="3" s="1"/>
  <c r="G39" i="3"/>
  <c r="T12" i="3" s="1"/>
  <c r="AA12" i="3" s="1"/>
  <c r="AH12" i="3" s="1"/>
  <c r="G35" i="3"/>
  <c r="T8" i="3" s="1"/>
  <c r="G31" i="3"/>
  <c r="T4" i="3" s="1"/>
  <c r="P22" i="3"/>
  <c r="P18" i="3"/>
  <c r="P14" i="3"/>
  <c r="P10" i="3"/>
  <c r="P6" i="3"/>
  <c r="W20" i="3"/>
  <c r="AD20" i="3" s="1"/>
  <c r="U4" i="3"/>
  <c r="V4" i="3" s="1"/>
  <c r="AC4" i="3" s="1"/>
  <c r="F29" i="3"/>
  <c r="S2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G46" i="3"/>
  <c r="T19" i="3" s="1"/>
  <c r="G42" i="3"/>
  <c r="T15" i="3" s="1"/>
  <c r="G38" i="3"/>
  <c r="T11" i="3" s="1"/>
  <c r="AA11" i="3" s="1"/>
  <c r="AH11" i="3" s="1"/>
  <c r="G34" i="3"/>
  <c r="T7" i="3" s="1"/>
  <c r="G30" i="3"/>
  <c r="T3" i="3" s="1"/>
  <c r="O22" i="3"/>
  <c r="Q21" i="3"/>
  <c r="O18" i="3"/>
  <c r="Q17" i="3"/>
  <c r="O14" i="3"/>
  <c r="Q13" i="3"/>
  <c r="O10" i="3"/>
  <c r="Q9" i="3"/>
  <c r="O6" i="3"/>
  <c r="Q5" i="3"/>
  <c r="Z19" i="3"/>
  <c r="AG19" i="3" s="1"/>
  <c r="U3" i="3"/>
  <c r="V3" i="3" s="1"/>
  <c r="AC3" i="3" s="1"/>
  <c r="G49" i="3"/>
  <c r="T22" i="3" s="1"/>
  <c r="G45" i="3"/>
  <c r="T18" i="3" s="1"/>
  <c r="G41" i="3"/>
  <c r="T14" i="3" s="1"/>
  <c r="G37" i="3"/>
  <c r="T10" i="3" s="1"/>
  <c r="G33" i="3"/>
  <c r="T6" i="3" s="1"/>
  <c r="P21" i="3"/>
  <c r="P17" i="3"/>
  <c r="P13" i="3"/>
  <c r="P9" i="3"/>
  <c r="P5" i="3"/>
  <c r="W5" i="3" s="1"/>
  <c r="AD5" i="3" s="1"/>
  <c r="W12" i="3"/>
  <c r="AD12" i="3" s="1"/>
  <c r="E48" i="3"/>
  <c r="R21" i="3" s="1"/>
  <c r="E44" i="3"/>
  <c r="R17" i="3" s="1"/>
  <c r="E40" i="3"/>
  <c r="R13" i="3" s="1"/>
  <c r="E36" i="3"/>
  <c r="R9" i="3" s="1"/>
  <c r="E32" i="3"/>
  <c r="R5" i="3" s="1"/>
  <c r="X11" i="3"/>
  <c r="AE11" i="3" s="1"/>
  <c r="X5" i="3"/>
  <c r="AE5" i="3" s="1"/>
  <c r="AA5" i="3"/>
  <c r="AH5" i="3" s="1"/>
  <c r="Z5" i="3"/>
  <c r="AG5" i="3" s="1"/>
  <c r="V5" i="3"/>
  <c r="AC5" i="3" s="1"/>
  <c r="Y5" i="3"/>
  <c r="AF5" i="3" s="1"/>
  <c r="X12" i="3"/>
  <c r="AE12" i="3" s="1"/>
  <c r="X19" i="3"/>
  <c r="AE19" i="3" s="1"/>
  <c r="Y20" i="3"/>
  <c r="AF20" i="3" s="1"/>
  <c r="Z20" i="3"/>
  <c r="AG20" i="3" s="1"/>
  <c r="Z11" i="3"/>
  <c r="AG11" i="3" s="1"/>
  <c r="AA19" i="3"/>
  <c r="AH19" i="3" s="1"/>
  <c r="U16" i="3"/>
  <c r="U8" i="3"/>
  <c r="X20" i="3"/>
  <c r="AE20" i="3" s="1"/>
  <c r="U10" i="3"/>
  <c r="V20" i="3"/>
  <c r="AC20" i="3" s="1"/>
  <c r="V11" i="3"/>
  <c r="AC11" i="3" s="1"/>
  <c r="V19" i="3"/>
  <c r="AC19" i="3" s="1"/>
  <c r="W11" i="3"/>
  <c r="AD11" i="3" s="1"/>
  <c r="U2" i="3"/>
  <c r="U15" i="3"/>
  <c r="U7" i="3"/>
  <c r="U18" i="3"/>
  <c r="U9" i="3"/>
  <c r="Y19" i="3"/>
  <c r="AF19" i="3" s="1"/>
  <c r="AA4" i="3"/>
  <c r="AH4" i="3" s="1"/>
  <c r="Y12" i="3"/>
  <c r="AF12" i="3" s="1"/>
  <c r="AA20" i="3"/>
  <c r="AH20" i="3" s="1"/>
  <c r="U22" i="3"/>
  <c r="U14" i="3"/>
  <c r="U6" i="3"/>
  <c r="W4" i="3"/>
  <c r="AD4" i="3" s="1"/>
  <c r="Y11" i="3"/>
  <c r="AF11" i="3" s="1"/>
  <c r="X4" i="3"/>
  <c r="AE4" i="3" s="1"/>
  <c r="U17" i="3"/>
  <c r="V12" i="3"/>
  <c r="AC12" i="3" s="1"/>
  <c r="U21" i="3"/>
  <c r="U13" i="3"/>
  <c r="X3" i="3" l="1"/>
  <c r="AE3" i="3" s="1"/>
  <c r="Y3" i="3"/>
  <c r="AF3" i="3" s="1"/>
  <c r="W3" i="3"/>
  <c r="AD3" i="3" s="1"/>
  <c r="Z3" i="3"/>
  <c r="AG3" i="3" s="1"/>
  <c r="AA3" i="3"/>
  <c r="AH3" i="3" s="1"/>
  <c r="Z4" i="3"/>
  <c r="AG4" i="3" s="1"/>
  <c r="X2" i="3"/>
  <c r="AE2" i="3" s="1"/>
  <c r="Z2" i="3"/>
  <c r="AG2" i="3" s="1"/>
  <c r="Y2" i="3"/>
  <c r="AF2" i="3" s="1"/>
  <c r="AA2" i="3"/>
  <c r="AH2" i="3" s="1"/>
  <c r="V2" i="3"/>
  <c r="AC2" i="3" s="1"/>
  <c r="W2" i="3"/>
  <c r="AD2" i="3" s="1"/>
  <c r="W15" i="3"/>
  <c r="AD15" i="3" s="1"/>
  <c r="Z15" i="3"/>
  <c r="AG15" i="3" s="1"/>
  <c r="AA15" i="3"/>
  <c r="AH15" i="3" s="1"/>
  <c r="X15" i="3"/>
  <c r="AE15" i="3" s="1"/>
  <c r="V15" i="3"/>
  <c r="AC15" i="3" s="1"/>
  <c r="Y15" i="3"/>
  <c r="AF15" i="3" s="1"/>
  <c r="Z13" i="3"/>
  <c r="AG13" i="3" s="1"/>
  <c r="X13" i="3"/>
  <c r="AE13" i="3" s="1"/>
  <c r="W13" i="3"/>
  <c r="AD13" i="3" s="1"/>
  <c r="AA13" i="3"/>
  <c r="AH13" i="3" s="1"/>
  <c r="Y13" i="3"/>
  <c r="AF13" i="3" s="1"/>
  <c r="V13" i="3"/>
  <c r="AC13" i="3" s="1"/>
  <c r="W6" i="3"/>
  <c r="AD6" i="3" s="1"/>
  <c r="Z6" i="3"/>
  <c r="AG6" i="3" s="1"/>
  <c r="Y6" i="3"/>
  <c r="AF6" i="3" s="1"/>
  <c r="AA6" i="3"/>
  <c r="AH6" i="3" s="1"/>
  <c r="X6" i="3"/>
  <c r="AE6" i="3" s="1"/>
  <c r="V6" i="3"/>
  <c r="AC6" i="3" s="1"/>
  <c r="X9" i="3"/>
  <c r="AE9" i="3" s="1"/>
  <c r="Z9" i="3"/>
  <c r="AG9" i="3" s="1"/>
  <c r="V9" i="3"/>
  <c r="AC9" i="3" s="1"/>
  <c r="W9" i="3"/>
  <c r="AD9" i="3" s="1"/>
  <c r="AA9" i="3"/>
  <c r="AH9" i="3" s="1"/>
  <c r="Y9" i="3"/>
  <c r="AF9" i="3" s="1"/>
  <c r="W21" i="3"/>
  <c r="AD21" i="3" s="1"/>
  <c r="AA21" i="3"/>
  <c r="AH21" i="3" s="1"/>
  <c r="X21" i="3"/>
  <c r="AE21" i="3" s="1"/>
  <c r="V21" i="3"/>
  <c r="AC21" i="3" s="1"/>
  <c r="Z21" i="3"/>
  <c r="AG21" i="3" s="1"/>
  <c r="Y21" i="3"/>
  <c r="AF21" i="3" s="1"/>
  <c r="W14" i="3"/>
  <c r="AD14" i="3" s="1"/>
  <c r="V14" i="3"/>
  <c r="AC14" i="3" s="1"/>
  <c r="Z14" i="3"/>
  <c r="AG14" i="3" s="1"/>
  <c r="X14" i="3"/>
  <c r="AE14" i="3" s="1"/>
  <c r="AA14" i="3"/>
  <c r="AH14" i="3" s="1"/>
  <c r="Y14" i="3"/>
  <c r="AF14" i="3" s="1"/>
  <c r="AA7" i="3"/>
  <c r="AH7" i="3" s="1"/>
  <c r="Y7" i="3"/>
  <c r="AF7" i="3" s="1"/>
  <c r="W7" i="3"/>
  <c r="AD7" i="3" s="1"/>
  <c r="X7" i="3"/>
  <c r="AE7" i="3" s="1"/>
  <c r="Z7" i="3"/>
  <c r="AG7" i="3" s="1"/>
  <c r="V7" i="3"/>
  <c r="AC7" i="3" s="1"/>
  <c r="W10" i="3"/>
  <c r="AD10" i="3" s="1"/>
  <c r="V10" i="3"/>
  <c r="AC10" i="3" s="1"/>
  <c r="AA10" i="3"/>
  <c r="AH10" i="3" s="1"/>
  <c r="Y10" i="3"/>
  <c r="AF10" i="3" s="1"/>
  <c r="Z10" i="3"/>
  <c r="AG10" i="3" s="1"/>
  <c r="X10" i="3"/>
  <c r="AE10" i="3" s="1"/>
  <c r="AA17" i="3"/>
  <c r="AH17" i="3" s="1"/>
  <c r="V17" i="3"/>
  <c r="AC17" i="3" s="1"/>
  <c r="W17" i="3"/>
  <c r="AD17" i="3" s="1"/>
  <c r="Y17" i="3"/>
  <c r="AF17" i="3" s="1"/>
  <c r="X17" i="3"/>
  <c r="AE17" i="3" s="1"/>
  <c r="Z17" i="3"/>
  <c r="AG17" i="3" s="1"/>
  <c r="Y8" i="3"/>
  <c r="AF8" i="3" s="1"/>
  <c r="X8" i="3"/>
  <c r="AE8" i="3" s="1"/>
  <c r="V8" i="3"/>
  <c r="AC8" i="3" s="1"/>
  <c r="AA8" i="3"/>
  <c r="AH8" i="3" s="1"/>
  <c r="W8" i="3"/>
  <c r="AD8" i="3" s="1"/>
  <c r="Z8" i="3"/>
  <c r="AG8" i="3" s="1"/>
  <c r="Y22" i="3"/>
  <c r="AF22" i="3" s="1"/>
  <c r="W22" i="3"/>
  <c r="AD22" i="3" s="1"/>
  <c r="X22" i="3"/>
  <c r="AE22" i="3" s="1"/>
  <c r="V22" i="3"/>
  <c r="AC22" i="3" s="1"/>
  <c r="AA22" i="3"/>
  <c r="AH22" i="3" s="1"/>
  <c r="Z22" i="3"/>
  <c r="AG22" i="3" s="1"/>
  <c r="Y18" i="3"/>
  <c r="AF18" i="3" s="1"/>
  <c r="Z18" i="3"/>
  <c r="AG18" i="3" s="1"/>
  <c r="X18" i="3"/>
  <c r="AE18" i="3" s="1"/>
  <c r="V18" i="3"/>
  <c r="AC18" i="3" s="1"/>
  <c r="AA18" i="3"/>
  <c r="AH18" i="3" s="1"/>
  <c r="W18" i="3"/>
  <c r="AD18" i="3" s="1"/>
  <c r="V16" i="3"/>
  <c r="AC16" i="3" s="1"/>
  <c r="X16" i="3"/>
  <c r="AE16" i="3" s="1"/>
  <c r="Y16" i="3"/>
  <c r="AF16" i="3" s="1"/>
  <c r="W16" i="3"/>
  <c r="AD16" i="3" s="1"/>
  <c r="AA16" i="3"/>
  <c r="AH16" i="3" s="1"/>
  <c r="Z16" i="3"/>
  <c r="AG16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<sst xmlns="http://schemas.openxmlformats.org/spreadsheetml/2006/main" count="496" uniqueCount="107">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</sst>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170187.83055482313</c:v>
                </c:pt>
                <c:pt idx="1">
                  <c:v>170187.83055482313</c:v>
                </c:pt>
                <c:pt idx="2">
                  <c:v>123966.4385182156</c:v>
                </c:pt>
                <c:pt idx="3">
                  <c:v>123966.4385182156</c:v>
                </c:pt>
                <c:pt idx="4">
                  <c:v>170187.83055482313</c:v>
                </c:pt>
                <c:pt idx="5">
                  <c:v>170187.83055482313</c:v>
                </c:pt>
                <c:pt idx="6">
                  <c:v>170187.83055482313</c:v>
                </c:pt>
                <c:pt idx="7">
                  <c:v>123966.4385182156</c:v>
                </c:pt>
                <c:pt idx="8">
                  <c:v>148601.5257512136</c:v>
                </c:pt>
                <c:pt idx="9">
                  <c:v>162896.27914347179</c:v>
                </c:pt>
                <c:pt idx="10">
                  <c:v>148601.5257512136</c:v>
                </c:pt>
                <c:pt idx="11">
                  <c:v>148601.5257512136</c:v>
                </c:pt>
                <c:pt idx="12">
                  <c:v>162896.27914347179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E6-4631-9886-2AD8794ADFDF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35.517736249908381</c:v>
                </c:pt>
                <c:pt idx="1">
                  <c:v>35.517736249908381</c:v>
                </c:pt>
                <c:pt idx="2">
                  <c:v>23.727612871311063</c:v>
                </c:pt>
                <c:pt idx="3">
                  <c:v>23.727612871311063</c:v>
                </c:pt>
                <c:pt idx="4">
                  <c:v>35.517736249908381</c:v>
                </c:pt>
                <c:pt idx="5">
                  <c:v>35.517736249908381</c:v>
                </c:pt>
                <c:pt idx="6">
                  <c:v>35.517736249908381</c:v>
                </c:pt>
                <c:pt idx="7">
                  <c:v>23.727612871311063</c:v>
                </c:pt>
                <c:pt idx="8">
                  <c:v>33.851521342501684</c:v>
                </c:pt>
                <c:pt idx="9">
                  <c:v>33.851521342501684</c:v>
                </c:pt>
                <c:pt idx="10">
                  <c:v>33.851521342501684</c:v>
                </c:pt>
                <c:pt idx="11">
                  <c:v>33.851521342501684</c:v>
                </c:pt>
                <c:pt idx="12">
                  <c:v>33.851521342501684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E6-4631-9886-2AD8794ADFDF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3419.7777777777778</c:v>
                </c:pt>
                <c:pt idx="1">
                  <c:v>7900</c:v>
                </c:pt>
                <c:pt idx="2">
                  <c:v>7232.1111111111113</c:v>
                </c:pt>
                <c:pt idx="3">
                  <c:v>8289</c:v>
                </c:pt>
                <c:pt idx="4">
                  <c:v>30450</c:v>
                </c:pt>
                <c:pt idx="5">
                  <c:v>19660.666666666668</c:v>
                </c:pt>
                <c:pt idx="6">
                  <c:v>17040</c:v>
                </c:pt>
                <c:pt idx="7">
                  <c:v>15940.222222222223</c:v>
                </c:pt>
                <c:pt idx="8">
                  <c:v>5360</c:v>
                </c:pt>
                <c:pt idx="9">
                  <c:v>12380</c:v>
                </c:pt>
                <c:pt idx="10">
                  <c:v>24400</c:v>
                </c:pt>
                <c:pt idx="11">
                  <c:v>38000</c:v>
                </c:pt>
                <c:pt idx="12">
                  <c:v>24760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E6-4631-9886-2AD8794ADFDF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119020.4</c:v>
                </c:pt>
                <c:pt idx="1">
                  <c:v>116275.2</c:v>
                </c:pt>
                <c:pt idx="2">
                  <c:v>98960</c:v>
                </c:pt>
                <c:pt idx="3">
                  <c:v>341360</c:v>
                </c:pt>
                <c:pt idx="4">
                  <c:v>327450</c:v>
                </c:pt>
                <c:pt idx="5">
                  <c:v>166336.79999999999</c:v>
                </c:pt>
                <c:pt idx="6">
                  <c:v>195632.2</c:v>
                </c:pt>
                <c:pt idx="7">
                  <c:v>201120</c:v>
                </c:pt>
                <c:pt idx="8">
                  <c:v>79394</c:v>
                </c:pt>
                <c:pt idx="9">
                  <c:v>89994</c:v>
                </c:pt>
                <c:pt idx="10">
                  <c:v>228180</c:v>
                </c:pt>
                <c:pt idx="11">
                  <c:v>272276</c:v>
                </c:pt>
                <c:pt idx="12">
                  <c:v>215188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E6-4631-9886-2AD8794A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651328"/>
        <c:axId val="100013696"/>
      </c:barChart>
      <c:catAx>
        <c:axId val="6365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0013696"/>
        <c:crosses val="autoZero"/>
        <c:auto val="1"/>
        <c:lblAlgn val="ctr"/>
        <c:lblOffset val="100"/>
        <c:noMultiLvlLbl val="0"/>
      </c:catAx>
      <c:valAx>
        <c:axId val="100013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65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[1]CAPEX!$S$3:$S$15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[1]CAPEX!$T$1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[1]CAPEX!$T$3:$T$15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24.519389886676155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[1]CAPEX!$U$1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5866.833333333333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14800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[1]CAPEX!$V$1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[1]CAPEX!$V$3:$V$15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63750.8</c:v>
                </c:pt>
                <c:pt idx="2">
                  <c:v>60860</c:v>
                </c:pt>
                <c:pt idx="3">
                  <c:v>133338.59999999998</c:v>
                </c:pt>
                <c:pt idx="4">
                  <c:v>129280.20000000001</c:v>
                </c:pt>
                <c:pt idx="5">
                  <c:v>195086.4</c:v>
                </c:pt>
                <c:pt idx="6">
                  <c:v>61989.9</c:v>
                </c:pt>
                <c:pt idx="7">
                  <c:v>63060</c:v>
                </c:pt>
                <c:pt idx="8">
                  <c:v>96145</c:v>
                </c:pt>
                <c:pt idx="9">
                  <c:v>55966.5</c:v>
                </c:pt>
                <c:pt idx="10">
                  <c:v>168466.5</c:v>
                </c:pt>
                <c:pt idx="11">
                  <c:v>105356</c:v>
                </c:pt>
                <c:pt idx="12">
                  <c:v>66966.5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564032"/>
        <c:axId val="104432768"/>
      </c:barChart>
      <c:catAx>
        <c:axId val="8356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4432768"/>
        <c:crosses val="autoZero"/>
        <c:auto val="1"/>
        <c:lblAlgn val="ctr"/>
        <c:lblOffset val="100"/>
        <c:noMultiLvlLbl val="0"/>
      </c:catAx>
      <c:valAx>
        <c:axId val="104432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56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1</c:v>
                </c:pt>
                <c:pt idx="1">
                  <c:v>4.3807831923748104</c:v>
                </c:pt>
                <c:pt idx="2">
                  <c:v>5.0010797533386038</c:v>
                </c:pt>
                <c:pt idx="3">
                  <c:v>4.4944058634886392</c:v>
                </c:pt>
                <c:pt idx="4">
                  <c:v>6.7266559448682504</c:v>
                </c:pt>
                <c:pt idx="5">
                  <c:v>4.9056445556861235</c:v>
                </c:pt>
                <c:pt idx="6">
                  <c:v>4.6685421577148505</c:v>
                </c:pt>
                <c:pt idx="7">
                  <c:v>9.7242217111677256</c:v>
                </c:pt>
                <c:pt idx="8">
                  <c:v>10.417300033996801</c:v>
                </c:pt>
                <c:pt idx="9">
                  <c:v>3.5942606113745872</c:v>
                </c:pt>
                <c:pt idx="10">
                  <c:v>4.6525429610119176</c:v>
                </c:pt>
                <c:pt idx="11">
                  <c:v>5.6279051318205759</c:v>
                </c:pt>
                <c:pt idx="12">
                  <c:v>5.4553511253459357</c:v>
                </c:pt>
                <c:pt idx="13">
                  <c:v>5.6780719428459845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EA-4BE3-8D39-C1A7A454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967424"/>
        <c:axId val="238586112"/>
      </c:barChart>
      <c:catAx>
        <c:axId val="10096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8586112"/>
        <c:crosses val="autoZero"/>
        <c:auto val="1"/>
        <c:lblAlgn val="ctr"/>
        <c:lblOffset val="100"/>
        <c:noMultiLvlLbl val="0"/>
      </c:catAx>
      <c:valAx>
        <c:axId val="23858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967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E7-40B5-9E01-190C466D1BD6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E7-40B5-9E01-190C466D1BD6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E7-40B5-9E01-190C466D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65856"/>
        <c:axId val="238123776"/>
      </c:barChart>
      <c:catAx>
        <c:axId val="10386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123776"/>
        <c:crosses val="autoZero"/>
        <c:auto val="1"/>
        <c:lblAlgn val="ctr"/>
        <c:lblOffset val="100"/>
        <c:noMultiLvlLbl val="0"/>
      </c:catAx>
      <c:valAx>
        <c:axId val="23812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6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data_busin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"/>
      <sheetName val="OPEX"/>
      <sheetName val="Revenue"/>
      <sheetName val="MIG_MATRIX"/>
      <sheetName val="ADSL"/>
      <sheetName val="FTTC_GPON_25"/>
      <sheetName val="FTTB_XGPON_50"/>
      <sheetName val="FTTB_UDWDM_50"/>
      <sheetName val="FTTH_UDWDM_100"/>
      <sheetName val="FTTH_XGPON_100"/>
      <sheetName val="FTTC_GPON_100"/>
      <sheetName val="FTTB_XGPON_100"/>
      <sheetName val="FTTB_UDWDM_100"/>
      <sheetName val="FTTC_Hybridpon_25"/>
      <sheetName val="FTTB_Hybridpon_50"/>
      <sheetName val="FTTH_Hybridpon_100"/>
      <sheetName val="FTTC_Hybridpon_100"/>
      <sheetName val="FTTB_Hybridpon_100"/>
    </sheetNames>
    <sheetDataSet>
      <sheetData sheetId="0">
        <row r="1">
          <cell r="S1" t="str">
            <v>Duct Cost</v>
          </cell>
          <cell r="T1" t="str">
            <v>Fiber Cost</v>
          </cell>
          <cell r="U1" t="str">
            <v>CO cost</v>
          </cell>
          <cell r="V1" t="str">
            <v>RN Cost</v>
          </cell>
        </row>
        <row r="3">
          <cell r="A3" t="str">
            <v>FTTC_GPON_25</v>
          </cell>
          <cell r="S3">
            <v>96261.143172944852</v>
          </cell>
          <cell r="T3">
            <v>5.1327825331856927</v>
          </cell>
          <cell r="U3">
            <v>3056.8888888888887</v>
          </cell>
          <cell r="V3">
            <v>158553.60000000001</v>
          </cell>
          <cell r="X3">
            <v>257876.76484436693</v>
          </cell>
        </row>
        <row r="4">
          <cell r="A4" t="str">
            <v>FTTB_XGPON_50</v>
          </cell>
          <cell r="S4">
            <v>146337.87420813384</v>
          </cell>
          <cell r="T4">
            <v>12.814589886676153</v>
          </cell>
          <cell r="U4">
            <v>6405.333333333333</v>
          </cell>
          <cell r="V4">
            <v>63750.8</v>
          </cell>
          <cell r="X4">
            <v>216506.82213135384</v>
          </cell>
        </row>
        <row r="5">
          <cell r="A5" t="str">
            <v>FTTB_UDWDM_50</v>
          </cell>
          <cell r="S5">
            <v>78872.086550701642</v>
          </cell>
          <cell r="T5">
            <v>14.612123172178348</v>
          </cell>
          <cell r="U5">
            <v>5299.166666666667</v>
          </cell>
          <cell r="V5">
            <v>60860</v>
          </cell>
          <cell r="X5">
            <v>145045.86534054048</v>
          </cell>
        </row>
        <row r="6">
          <cell r="A6" t="str">
            <v>FTTH_UDWDM_100</v>
          </cell>
          <cell r="S6">
            <v>78872.086550701642</v>
          </cell>
          <cell r="T6">
            <v>14.612123172178348</v>
          </cell>
          <cell r="U6">
            <v>5866.833333333333</v>
          </cell>
          <cell r="V6">
            <v>133338.59999999998</v>
          </cell>
          <cell r="X6">
            <v>218092.13200720714</v>
          </cell>
        </row>
        <row r="7">
          <cell r="A7" t="str">
            <v>FTTH_XGPON_100</v>
          </cell>
          <cell r="S7">
            <v>146337.87420813384</v>
          </cell>
          <cell r="T7">
            <v>24.519389886676155</v>
          </cell>
          <cell r="U7">
            <v>12618.666666666666</v>
          </cell>
          <cell r="V7">
            <v>129280.20000000001</v>
          </cell>
          <cell r="X7">
            <v>288261.26026468718</v>
          </cell>
        </row>
        <row r="8">
          <cell r="A8" t="str">
            <v>FTTC_GPON_100</v>
          </cell>
          <cell r="S8">
            <v>96261.143172944852</v>
          </cell>
          <cell r="T8">
            <v>5.1327825331856927</v>
          </cell>
          <cell r="U8">
            <v>6426.666666666667</v>
          </cell>
          <cell r="V8">
            <v>195086.4</v>
          </cell>
          <cell r="X8">
            <v>297779.34262214473</v>
          </cell>
        </row>
        <row r="9">
          <cell r="A9" t="str">
            <v>FTTB_XGPON_100</v>
          </cell>
          <cell r="S9">
            <v>146337.87420813384</v>
          </cell>
          <cell r="T9">
            <v>12.814589886676153</v>
          </cell>
          <cell r="U9">
            <v>12818.666666666666</v>
          </cell>
          <cell r="V9">
            <v>61989.9</v>
          </cell>
          <cell r="X9">
            <v>221159.25546468716</v>
          </cell>
        </row>
        <row r="10">
          <cell r="A10" t="str">
            <v>FTTB_UDWDM_100</v>
          </cell>
          <cell r="S10">
            <v>78872.086550701642</v>
          </cell>
          <cell r="T10">
            <v>14.612123172178348</v>
          </cell>
          <cell r="U10">
            <v>5866.833333333333</v>
          </cell>
          <cell r="V10">
            <v>63060</v>
          </cell>
          <cell r="X10">
            <v>147813.53200720716</v>
          </cell>
        </row>
        <row r="11">
          <cell r="A11" t="str">
            <v>FTTC_Hybridpon_25</v>
          </cell>
          <cell r="S11">
            <v>114876.35990534152</v>
          </cell>
          <cell r="T11">
            <v>12.594228370284263</v>
          </cell>
          <cell r="U11">
            <v>4000</v>
          </cell>
          <cell r="V11">
            <v>96145</v>
          </cell>
          <cell r="X11">
            <v>215033.95413371181</v>
          </cell>
        </row>
        <row r="12">
          <cell r="A12" t="str">
            <v>FTTB_Hybridpon_50</v>
          </cell>
          <cell r="S12">
            <v>115530.46906962365</v>
          </cell>
          <cell r="T12">
            <v>12.211670303203721</v>
          </cell>
          <cell r="U12">
            <v>7280</v>
          </cell>
          <cell r="V12">
            <v>55966.5</v>
          </cell>
          <cell r="X12">
            <v>178789.18073992687</v>
          </cell>
        </row>
        <row r="13">
          <cell r="A13" t="str">
            <v>FTTH_Hybridpon_100</v>
          </cell>
          <cell r="S13">
            <v>115530.46906962365</v>
          </cell>
          <cell r="T13">
            <v>10.331648594515361</v>
          </cell>
          <cell r="U13">
            <v>14160</v>
          </cell>
          <cell r="V13">
            <v>168466.5</v>
          </cell>
          <cell r="X13">
            <v>298167.30071821815</v>
          </cell>
        </row>
        <row r="14">
          <cell r="A14" t="str">
            <v>FTTC_Hybridpon_100</v>
          </cell>
          <cell r="S14">
            <v>114876.35990534152</v>
          </cell>
          <cell r="T14">
            <v>12.594228370284263</v>
          </cell>
          <cell r="U14">
            <v>14800</v>
          </cell>
          <cell r="V14">
            <v>105356</v>
          </cell>
          <cell r="X14">
            <v>235044.95413371181</v>
          </cell>
        </row>
        <row r="15">
          <cell r="A15" t="str">
            <v>FTTB_Hybridpon_100</v>
          </cell>
          <cell r="S15">
            <v>115530.46906962365</v>
          </cell>
          <cell r="T15">
            <v>9.5120485945153614</v>
          </cell>
          <cell r="U15">
            <v>14160</v>
          </cell>
          <cell r="V15">
            <v>66966.5</v>
          </cell>
          <cell r="X15">
            <v>196666.48111821816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A10" zoomScale="90" zoomScaleNormal="90" workbookViewId="0">
      <selection activeCell="S3" sqref="S3:V15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ht="14.45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100000</v>
      </c>
      <c r="X2" s="13">
        <v>100000</v>
      </c>
    </row>
    <row r="3" spans="1:24" s="6" customFormat="1" x14ac:dyDescent="0.25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170187.83055482313</v>
      </c>
      <c r="T3" s="11">
        <v>35.517736249908381</v>
      </c>
      <c r="U3" s="11">
        <v>3419.7777777777778</v>
      </c>
      <c r="V3" s="11">
        <v>119020.4</v>
      </c>
      <c r="W3" s="11">
        <f>SUM(U3,V3)</f>
        <v>122440.17777777778</v>
      </c>
      <c r="X3" s="12">
        <f>S3+T3+U3+V3</f>
        <v>292663.52606885077</v>
      </c>
    </row>
    <row r="4" spans="1:24" s="6" customFormat="1" x14ac:dyDescent="0.25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170187.83055482313</v>
      </c>
      <c r="T4" s="11">
        <v>35.517736249908381</v>
      </c>
      <c r="U4" s="11">
        <v>7900</v>
      </c>
      <c r="V4" s="11">
        <v>116275.2</v>
      </c>
      <c r="W4" s="11">
        <f t="shared" ref="W4:W15" si="0">SUM(U4,V4)</f>
        <v>124175.2</v>
      </c>
      <c r="X4" s="12">
        <f t="shared" ref="X4:X14" si="1">S4+T4+U4+V4</f>
        <v>294398.54829107301</v>
      </c>
    </row>
    <row r="5" spans="1:24" s="6" customFormat="1" x14ac:dyDescent="0.25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123966.4385182156</v>
      </c>
      <c r="T5" s="11">
        <v>23.727612871311063</v>
      </c>
      <c r="U5" s="11">
        <v>7232.1111111111113</v>
      </c>
      <c r="V5" s="11">
        <v>98960</v>
      </c>
      <c r="W5" s="11">
        <f t="shared" si="0"/>
        <v>106192.11111111111</v>
      </c>
      <c r="X5" s="12">
        <f t="shared" si="1"/>
        <v>230182.27724219803</v>
      </c>
    </row>
    <row r="6" spans="1:24" s="6" customFormat="1" x14ac:dyDescent="0.25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123966.4385182156</v>
      </c>
      <c r="T6" s="11">
        <v>23.727612871311063</v>
      </c>
      <c r="U6" s="11">
        <v>8289</v>
      </c>
      <c r="V6" s="11">
        <v>341360</v>
      </c>
      <c r="W6" s="11">
        <f t="shared" si="0"/>
        <v>349649</v>
      </c>
      <c r="X6" s="12">
        <f t="shared" si="1"/>
        <v>473639.16613108688</v>
      </c>
    </row>
    <row r="7" spans="1:24" s="6" customFormat="1" x14ac:dyDescent="0.25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170187.83055482313</v>
      </c>
      <c r="T7" s="11">
        <v>35.517736249908381</v>
      </c>
      <c r="U7" s="11">
        <v>30450</v>
      </c>
      <c r="V7" s="11">
        <v>327450</v>
      </c>
      <c r="W7" s="11">
        <f t="shared" si="0"/>
        <v>357900</v>
      </c>
      <c r="X7" s="12">
        <f t="shared" si="1"/>
        <v>528123.34829107299</v>
      </c>
    </row>
    <row r="8" spans="1:24" s="6" customFormat="1" x14ac:dyDescent="0.25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170187.83055482313</v>
      </c>
      <c r="T8" s="11">
        <v>35.517736249908381</v>
      </c>
      <c r="U8" s="11">
        <v>19660.666666666668</v>
      </c>
      <c r="V8" s="11">
        <v>166336.79999999999</v>
      </c>
      <c r="W8" s="11">
        <f t="shared" si="0"/>
        <v>185997.46666666665</v>
      </c>
      <c r="X8" s="12">
        <f t="shared" si="1"/>
        <v>356220.81495773967</v>
      </c>
    </row>
    <row r="9" spans="1:24" s="6" customFormat="1" x14ac:dyDescent="0.25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170187.83055482313</v>
      </c>
      <c r="T9" s="11">
        <v>35.517736249908381</v>
      </c>
      <c r="U9" s="11">
        <v>17040</v>
      </c>
      <c r="V9" s="11">
        <v>195632.2</v>
      </c>
      <c r="W9" s="11">
        <f t="shared" si="0"/>
        <v>212672.2</v>
      </c>
      <c r="X9" s="12">
        <f t="shared" si="1"/>
        <v>382895.54829107306</v>
      </c>
    </row>
    <row r="10" spans="1:24" s="6" customFormat="1" x14ac:dyDescent="0.25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123966.4385182156</v>
      </c>
      <c r="T10" s="11">
        <v>23.727612871311063</v>
      </c>
      <c r="U10" s="11">
        <v>15940.222222222223</v>
      </c>
      <c r="V10" s="11">
        <v>201120</v>
      </c>
      <c r="W10" s="11">
        <f t="shared" si="0"/>
        <v>217060.22222222222</v>
      </c>
      <c r="X10" s="12">
        <f t="shared" si="1"/>
        <v>341050.38835330913</v>
      </c>
    </row>
    <row r="11" spans="1:24" s="8" customFormat="1" x14ac:dyDescent="0.25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148601.5257512136</v>
      </c>
      <c r="T11" s="11">
        <v>33.851521342501684</v>
      </c>
      <c r="U11" s="11">
        <v>5360</v>
      </c>
      <c r="V11" s="11">
        <v>79394</v>
      </c>
      <c r="W11" s="11">
        <f t="shared" si="0"/>
        <v>84754</v>
      </c>
      <c r="X11" s="12">
        <f t="shared" si="1"/>
        <v>233389.3772725561</v>
      </c>
    </row>
    <row r="12" spans="1:24" s="6" customFormat="1" x14ac:dyDescent="0.25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162896.27914347179</v>
      </c>
      <c r="T12" s="11">
        <v>33.851521342501684</v>
      </c>
      <c r="U12" s="11">
        <v>12380</v>
      </c>
      <c r="V12" s="11">
        <v>89994</v>
      </c>
      <c r="W12" s="11">
        <f t="shared" si="0"/>
        <v>102374</v>
      </c>
      <c r="X12" s="12">
        <f t="shared" si="1"/>
        <v>265304.13066481426</v>
      </c>
    </row>
    <row r="13" spans="1:24" s="6" customFormat="1" x14ac:dyDescent="0.25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148601.5257512136</v>
      </c>
      <c r="T13" s="11">
        <v>33.851521342501684</v>
      </c>
      <c r="U13" s="11">
        <v>24400</v>
      </c>
      <c r="V13" s="11">
        <v>228180</v>
      </c>
      <c r="W13" s="11">
        <f t="shared" si="0"/>
        <v>252580</v>
      </c>
      <c r="X13" s="12">
        <f t="shared" si="1"/>
        <v>401215.37727255607</v>
      </c>
    </row>
    <row r="14" spans="1:24" s="6" customFormat="1" x14ac:dyDescent="0.25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148601.5257512136</v>
      </c>
      <c r="T14" s="11">
        <v>33.851521342501684</v>
      </c>
      <c r="U14" s="11">
        <v>38000</v>
      </c>
      <c r="V14" s="11">
        <v>272276</v>
      </c>
      <c r="W14" s="11">
        <f t="shared" si="0"/>
        <v>310276</v>
      </c>
      <c r="X14" s="12">
        <f t="shared" si="1"/>
        <v>458911.37727255607</v>
      </c>
    </row>
    <row r="15" spans="1:24" s="6" customFormat="1" x14ac:dyDescent="0.25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162896.27914347179</v>
      </c>
      <c r="T15" s="11">
        <v>33.851521342501684</v>
      </c>
      <c r="U15" s="11">
        <v>24760</v>
      </c>
      <c r="V15" s="11">
        <v>215188</v>
      </c>
      <c r="W15" s="11">
        <f t="shared" si="0"/>
        <v>239948</v>
      </c>
      <c r="X15" s="12">
        <f t="shared" ref="X15" si="2">SUM(S15:V15)</f>
        <v>402878.13066481426</v>
      </c>
    </row>
    <row r="27" spans="17:17" ht="14.45" x14ac:dyDescent="0.3">
      <c r="Q27">
        <f>0.02/1000</f>
        <v>2.0000000000000002E-5</v>
      </c>
    </row>
    <row r="42" spans="18:25" ht="14.45" x14ac:dyDescent="0.3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ht="14.45" x14ac:dyDescent="0.3">
      <c r="S43" t="s">
        <v>54</v>
      </c>
    </row>
    <row r="44" spans="18:25" ht="14.45" x14ac:dyDescent="0.3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ht="14.45" x14ac:dyDescent="0.3">
      <c r="S45" t="s">
        <v>57</v>
      </c>
      <c r="T45" t="s">
        <v>58</v>
      </c>
      <c r="W45" t="s">
        <v>59</v>
      </c>
    </row>
    <row r="46" spans="18:25" ht="14.45" x14ac:dyDescent="0.3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H3" sqref="H3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ht="14.4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ht="14.45" x14ac:dyDescent="0.3">
      <c r="A2" t="s">
        <v>23</v>
      </c>
      <c r="B2">
        <v>0</v>
      </c>
      <c r="C2">
        <f>[1]CAPEX!$X3</f>
        <v>257876.76484436693</v>
      </c>
      <c r="D2">
        <f>[1]CAPEX!$X4</f>
        <v>216506.82213135384</v>
      </c>
      <c r="E2">
        <f>[1]CAPEX!$X5</f>
        <v>145045.86534054048</v>
      </c>
      <c r="F2">
        <f>[1]CAPEX!$X6</f>
        <v>218092.13200720714</v>
      </c>
      <c r="G2">
        <f>[1]CAPEX!$X7</f>
        <v>288261.26026468718</v>
      </c>
      <c r="H2">
        <f>[1]CAPEX!$X8</f>
        <v>297779.34262214473</v>
      </c>
      <c r="I2">
        <f>[1]CAPEX!$X9</f>
        <v>221159.25546468716</v>
      </c>
      <c r="J2">
        <f>[1]CAPEX!$X10</f>
        <v>147813.53200720716</v>
      </c>
      <c r="K2">
        <f>[1]CAPEX!$X11</f>
        <v>215033.95413371181</v>
      </c>
      <c r="L2">
        <f>[1]CAPEX!$X12</f>
        <v>178789.18073992687</v>
      </c>
      <c r="M2">
        <f>[1]CAPEX!$X13</f>
        <v>298167.30071821815</v>
      </c>
      <c r="N2">
        <f>[1]CAPEX!$X14</f>
        <v>235044.95413371181</v>
      </c>
      <c r="O2">
        <f>[1]CAPEX!$X15</f>
        <v>196666.48111821816</v>
      </c>
    </row>
    <row r="3" spans="1:15" s="6" customFormat="1" ht="14.45" x14ac:dyDescent="0.3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30384.495420320251</v>
      </c>
      <c r="H3">
        <f>H2-C2</f>
        <v>39902.577777777798</v>
      </c>
      <c r="I3">
        <f>I2-D2+D3</f>
        <v>4652.4333333333198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ht="14.45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71754.438133333344</v>
      </c>
      <c r="H4">
        <v>0</v>
      </c>
      <c r="I4">
        <f>I2-D2</f>
        <v>4652.4333333333198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ht="14.45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73046.266666666663</v>
      </c>
      <c r="G5">
        <v>0</v>
      </c>
      <c r="H5">
        <v>0</v>
      </c>
      <c r="I5">
        <v>0</v>
      </c>
      <c r="J5">
        <f>J2-E2</f>
        <v>2767.6666666666861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ht="14.45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ht="14.45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ht="14.45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0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ht="14.45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67102.004800000024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ht="14.45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70278.599999999977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14.4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83133.346584506333</v>
      </c>
      <c r="N11">
        <f>N2-K2</f>
        <v>20011</v>
      </c>
      <c r="O11">
        <f>O2-L2+L11</f>
        <v>17877.300378291286</v>
      </c>
    </row>
    <row r="12" spans="1:15" ht="14.4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119378.11997829127</v>
      </c>
      <c r="N12">
        <v>0</v>
      </c>
      <c r="O12">
        <f>O2-L2</f>
        <v>17877.300378291286</v>
      </c>
    </row>
    <row r="13" spans="1:15" ht="14.4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14.4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63122.346584506333</v>
      </c>
      <c r="N14">
        <v>0</v>
      </c>
      <c r="O14">
        <f>IF(O2-N2&gt;0,O2-N2,0)</f>
        <v>0</v>
      </c>
    </row>
    <row r="15" spans="1:15" ht="14.4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101500.81959999999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F18" sqref="F18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106</v>
      </c>
    </row>
    <row r="2" spans="1:2" x14ac:dyDescent="0.3">
      <c r="A2" s="10" t="s">
        <v>23</v>
      </c>
      <c r="B2" s="12">
        <v>1</v>
      </c>
    </row>
    <row r="3" spans="1:2" x14ac:dyDescent="0.25">
      <c r="A3" s="10" t="s">
        <v>73</v>
      </c>
      <c r="B3" s="12">
        <v>4.3807831923748104</v>
      </c>
    </row>
    <row r="4" spans="1:2" x14ac:dyDescent="0.25">
      <c r="A4" s="10" t="s">
        <v>66</v>
      </c>
      <c r="B4" s="12">
        <v>5.0010797533386038</v>
      </c>
    </row>
    <row r="5" spans="1:2" x14ac:dyDescent="0.25">
      <c r="A5" s="10" t="s">
        <v>67</v>
      </c>
      <c r="B5" s="12">
        <v>4.4944058634886392</v>
      </c>
    </row>
    <row r="6" spans="1:2" x14ac:dyDescent="0.25">
      <c r="A6" s="10" t="s">
        <v>68</v>
      </c>
      <c r="B6" s="12">
        <v>6.7266559448682504</v>
      </c>
    </row>
    <row r="7" spans="1:2" x14ac:dyDescent="0.25">
      <c r="A7" s="10" t="s">
        <v>69</v>
      </c>
      <c r="B7" s="12">
        <v>4.9056445556861235</v>
      </c>
    </row>
    <row r="8" spans="1:2" x14ac:dyDescent="0.25">
      <c r="A8" s="10" t="s">
        <v>70</v>
      </c>
      <c r="B8" s="12">
        <v>4.6685421577148505</v>
      </c>
    </row>
    <row r="9" spans="1:2" x14ac:dyDescent="0.25">
      <c r="A9" s="10" t="s">
        <v>71</v>
      </c>
      <c r="B9" s="12">
        <v>9.7242217111677256</v>
      </c>
    </row>
    <row r="10" spans="1:2" x14ac:dyDescent="0.25">
      <c r="A10" s="10" t="s">
        <v>72</v>
      </c>
      <c r="B10" s="12">
        <v>10.417300033996801</v>
      </c>
    </row>
    <row r="11" spans="1:2" x14ac:dyDescent="0.25">
      <c r="A11" s="10" t="s">
        <v>74</v>
      </c>
      <c r="B11" s="12">
        <v>3.5942606113745872</v>
      </c>
    </row>
    <row r="12" spans="1:2" x14ac:dyDescent="0.25">
      <c r="A12" s="10" t="s">
        <v>75</v>
      </c>
      <c r="B12" s="12">
        <v>4.6525429610119176</v>
      </c>
    </row>
    <row r="13" spans="1:2" x14ac:dyDescent="0.25">
      <c r="A13" s="10" t="s">
        <v>76</v>
      </c>
      <c r="B13" s="12">
        <v>5.6279051318205759</v>
      </c>
    </row>
    <row r="14" spans="1:2" x14ac:dyDescent="0.25">
      <c r="A14" s="10" t="s">
        <v>77</v>
      </c>
      <c r="B14" s="12">
        <v>5.4553511253459357</v>
      </c>
    </row>
    <row r="15" spans="1:2" x14ac:dyDescent="0.25">
      <c r="A15" s="10" t="s">
        <v>78</v>
      </c>
      <c r="B15" s="12">
        <v>5.6780719428459845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workbookViewId="0">
      <selection activeCell="G14" sqref="G14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5.6780719428459845</v>
      </c>
      <c r="V2" s="11">
        <f>O2-U2</f>
        <v>1278.3219280571541</v>
      </c>
      <c r="W2" s="11">
        <f>P2-U2</f>
        <v>1278.3219280571541</v>
      </c>
      <c r="X2" s="11">
        <f t="shared" ref="X2:X22" si="1">Q2-U2</f>
        <v>1278.3219280571541</v>
      </c>
      <c r="Y2" s="11">
        <f>R2-$U2</f>
        <v>1134.3219280571541</v>
      </c>
      <c r="Z2" s="11">
        <f>S2-$U2</f>
        <v>1134.3219280571541</v>
      </c>
      <c r="AA2" s="11">
        <f>T2-$U2</f>
        <v>1134.3219280571541</v>
      </c>
      <c r="AB2" s="11">
        <f>1/POWER(1+$L$25,N2-2018)</f>
        <v>1</v>
      </c>
      <c r="AC2" s="12">
        <f>V2*AB2</f>
        <v>1278.3219280571541</v>
      </c>
      <c r="AD2" s="12">
        <f>W2*AB2</f>
        <v>1278.3219280571541</v>
      </c>
      <c r="AE2" s="12">
        <f>X2*AB2</f>
        <v>1278.3219280571541</v>
      </c>
      <c r="AF2" s="12">
        <f>Y2*$AB2</f>
        <v>1134.3219280571541</v>
      </c>
      <c r="AG2" s="12">
        <f>Z2*$AB2</f>
        <v>1134.3219280571541</v>
      </c>
      <c r="AH2" s="12">
        <f>AA2*$AB2</f>
        <v>1134.3219280571541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5.6780719428459845</v>
      </c>
      <c r="V3" s="11">
        <f t="shared" ref="V3:V22" si="8">O3-U3</f>
        <v>1710.3219280571541</v>
      </c>
      <c r="W3" s="11">
        <f t="shared" ref="W3:W22" si="9">P3-U3</f>
        <v>1794.3219280571541</v>
      </c>
      <c r="X3" s="11">
        <f t="shared" si="1"/>
        <v>2430.3219280571539</v>
      </c>
      <c r="Y3" s="11">
        <f t="shared" ref="Y3:Y22" si="10">R3-$U3</f>
        <v>1530.3219280571541</v>
      </c>
      <c r="Z3" s="11">
        <f t="shared" ref="Z3:Z22" si="11">S3-$U3</f>
        <v>1602.3219280571541</v>
      </c>
      <c r="AA3" s="11">
        <f t="shared" ref="AA3:AA22" si="12">T3-$U3</f>
        <v>2154.3219280571539</v>
      </c>
      <c r="AB3" s="11">
        <f t="shared" ref="AB3:AB22" si="13">1/POWER(1+$L$25,N3-2018)</f>
        <v>0.90909090909090906</v>
      </c>
      <c r="AC3" s="12">
        <f t="shared" ref="AC3:AC22" si="14">V3*AB3</f>
        <v>1554.8381164155946</v>
      </c>
      <c r="AD3" s="12">
        <f t="shared" ref="AD3:AD22" si="15">W3*AB3</f>
        <v>1631.2017527792309</v>
      </c>
      <c r="AE3" s="12">
        <f t="shared" ref="AE3:AE22" si="16">X3*AB3</f>
        <v>2209.3835709610489</v>
      </c>
      <c r="AF3" s="12">
        <f t="shared" ref="AF3:AF22" si="17">Y3*$AB3</f>
        <v>1391.2017527792309</v>
      </c>
      <c r="AG3" s="12">
        <f t="shared" ref="AG3:AG22" si="18">Z3*$AB3</f>
        <v>1456.6562982337764</v>
      </c>
      <c r="AH3" s="12">
        <f t="shared" ref="AH3:AH22" si="19">AA3*$AB3</f>
        <v>1958.4744800519579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5.6780719428459845</v>
      </c>
      <c r="V4" s="11">
        <f t="shared" si="8"/>
        <v>2346.3219280571539</v>
      </c>
      <c r="W4" s="11">
        <f t="shared" si="9"/>
        <v>2466.3219280571539</v>
      </c>
      <c r="X4" s="11">
        <f t="shared" si="1"/>
        <v>4638.3219280571539</v>
      </c>
      <c r="Y4" s="11">
        <f t="shared" si="10"/>
        <v>2082.3219280571539</v>
      </c>
      <c r="Z4" s="11">
        <f t="shared" si="11"/>
        <v>2190.3219280571539</v>
      </c>
      <c r="AA4" s="11">
        <f t="shared" si="12"/>
        <v>4146.3219280571539</v>
      </c>
      <c r="AB4" s="11">
        <f t="shared" si="13"/>
        <v>0.82644628099173545</v>
      </c>
      <c r="AC4" s="12">
        <f t="shared" si="14"/>
        <v>1939.109031452193</v>
      </c>
      <c r="AD4" s="12">
        <f t="shared" si="15"/>
        <v>2038.2825851712014</v>
      </c>
      <c r="AE4" s="12">
        <f t="shared" si="16"/>
        <v>3833.3239074852509</v>
      </c>
      <c r="AF4" s="12">
        <f t="shared" si="17"/>
        <v>1720.927213270375</v>
      </c>
      <c r="AG4" s="12">
        <f t="shared" si="18"/>
        <v>1810.1834116174823</v>
      </c>
      <c r="AH4" s="12">
        <f t="shared" si="19"/>
        <v>3426.7123372373167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5.6780719428459845</v>
      </c>
      <c r="V5" s="11">
        <f t="shared" si="8"/>
        <v>3174.3219280571539</v>
      </c>
      <c r="W5" s="11">
        <f t="shared" si="9"/>
        <v>3510.3219280571539</v>
      </c>
      <c r="X5" s="11">
        <f t="shared" si="1"/>
        <v>9030.3219280571539</v>
      </c>
      <c r="Y5" s="11">
        <f t="shared" si="10"/>
        <v>2838.3219280571539</v>
      </c>
      <c r="Z5" s="11">
        <f t="shared" si="11"/>
        <v>3150.3219280571539</v>
      </c>
      <c r="AA5" s="11">
        <f t="shared" si="12"/>
        <v>8106.3219280571539</v>
      </c>
      <c r="AB5" s="11">
        <f t="shared" si="13"/>
        <v>0.75131480090157754</v>
      </c>
      <c r="AC5" s="12">
        <f t="shared" si="14"/>
        <v>2384.9150473757722</v>
      </c>
      <c r="AD5" s="12">
        <f t="shared" si="15"/>
        <v>2637.3568204787025</v>
      </c>
      <c r="AE5" s="12">
        <f t="shared" si="16"/>
        <v>6784.6145214554108</v>
      </c>
      <c r="AF5" s="12">
        <f t="shared" si="17"/>
        <v>2132.4732742728424</v>
      </c>
      <c r="AG5" s="12">
        <f t="shared" si="18"/>
        <v>2366.8834921541343</v>
      </c>
      <c r="AH5" s="12">
        <f t="shared" si="19"/>
        <v>6090.3996454223525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5.6780719428459845</v>
      </c>
      <c r="V6" s="11">
        <f t="shared" si="8"/>
        <v>4338.3219280571539</v>
      </c>
      <c r="W6" s="11">
        <f t="shared" si="9"/>
        <v>4950.3219280571539</v>
      </c>
      <c r="X6" s="11">
        <f t="shared" si="1"/>
        <v>17526.321928057154</v>
      </c>
      <c r="Y6" s="11">
        <f t="shared" si="10"/>
        <v>3870.3219280571539</v>
      </c>
      <c r="Z6" s="11">
        <f t="shared" si="11"/>
        <v>4434.3219280571539</v>
      </c>
      <c r="AA6" s="11">
        <f t="shared" si="12"/>
        <v>15762.321928057154</v>
      </c>
      <c r="AB6" s="11">
        <f t="shared" si="13"/>
        <v>0.68301345536507052</v>
      </c>
      <c r="AC6" s="12">
        <f t="shared" si="14"/>
        <v>2963.1322505683715</v>
      </c>
      <c r="AD6" s="12">
        <f t="shared" si="15"/>
        <v>3381.1364852517945</v>
      </c>
      <c r="AE6" s="12">
        <f t="shared" si="16"/>
        <v>11970.713699922922</v>
      </c>
      <c r="AF6" s="12">
        <f t="shared" si="17"/>
        <v>2643.4819534575186</v>
      </c>
      <c r="AG6" s="12">
        <f t="shared" si="18"/>
        <v>3028.7015422834183</v>
      </c>
      <c r="AH6" s="12">
        <f t="shared" si="19"/>
        <v>10765.877964658937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5.6780719428459845</v>
      </c>
      <c r="V7" s="11">
        <f t="shared" si="8"/>
        <v>5922.3219280571539</v>
      </c>
      <c r="W7" s="11">
        <f t="shared" si="9"/>
        <v>6990.3219280571539</v>
      </c>
      <c r="X7" s="11">
        <f t="shared" si="1"/>
        <v>33822.321928057157</v>
      </c>
      <c r="Y7" s="11">
        <f t="shared" si="10"/>
        <v>5322.3219280571539</v>
      </c>
      <c r="Z7" s="11">
        <f t="shared" si="11"/>
        <v>6270.3219280571539</v>
      </c>
      <c r="AA7" s="11">
        <f t="shared" si="12"/>
        <v>30414.321928057154</v>
      </c>
      <c r="AB7" s="11">
        <f t="shared" si="13"/>
        <v>0.62092132305915493</v>
      </c>
      <c r="AC7" s="12">
        <f t="shared" si="14"/>
        <v>3677.2959671514932</v>
      </c>
      <c r="AD7" s="12">
        <f t="shared" si="15"/>
        <v>4340.4399401786704</v>
      </c>
      <c r="AE7" s="12">
        <f t="shared" si="16"/>
        <v>21001.000880501917</v>
      </c>
      <c r="AF7" s="12">
        <f t="shared" si="17"/>
        <v>3304.7431733160001</v>
      </c>
      <c r="AG7" s="12">
        <f t="shared" si="18"/>
        <v>3893.3765875760791</v>
      </c>
      <c r="AH7" s="12">
        <f t="shared" si="19"/>
        <v>18884.901011516315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5.6780719428459845</v>
      </c>
      <c r="V8" s="11">
        <f t="shared" si="8"/>
        <v>8106.3219280571539</v>
      </c>
      <c r="W8" s="11">
        <f t="shared" si="9"/>
        <v>9906.3219280571539</v>
      </c>
      <c r="X8" s="11">
        <f t="shared" si="1"/>
        <v>63726.321928057157</v>
      </c>
      <c r="Y8" s="11">
        <f t="shared" si="10"/>
        <v>7254.3219280571539</v>
      </c>
      <c r="Z8" s="11">
        <f t="shared" si="11"/>
        <v>8910.3219280571539</v>
      </c>
      <c r="AA8" s="11">
        <f t="shared" si="12"/>
        <v>57330.321928057157</v>
      </c>
      <c r="AB8" s="11">
        <f t="shared" si="13"/>
        <v>0.56447393005377722</v>
      </c>
      <c r="AC8" s="12">
        <f t="shared" si="14"/>
        <v>4575.8073970115347</v>
      </c>
      <c r="AD8" s="12">
        <f t="shared" si="15"/>
        <v>5591.8604711083335</v>
      </c>
      <c r="AE8" s="12">
        <f t="shared" si="16"/>
        <v>35971.847386602625</v>
      </c>
      <c r="AF8" s="12">
        <f t="shared" si="17"/>
        <v>4094.875608605716</v>
      </c>
      <c r="AG8" s="12">
        <f t="shared" si="18"/>
        <v>5029.6444367747708</v>
      </c>
      <c r="AH8" s="12">
        <f t="shared" si="19"/>
        <v>32361.472129978665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5.6780719428459845</v>
      </c>
      <c r="V9" s="11">
        <f t="shared" si="8"/>
        <v>11082.321928057154</v>
      </c>
      <c r="W9" s="11">
        <f t="shared" si="9"/>
        <v>14010.321928057154</v>
      </c>
      <c r="X9" s="11">
        <f t="shared" si="1"/>
        <v>114534.32192805715</v>
      </c>
      <c r="Y9" s="11">
        <f t="shared" si="10"/>
        <v>9954.3219280571539</v>
      </c>
      <c r="Z9" s="11">
        <f t="shared" si="11"/>
        <v>12570.321928057154</v>
      </c>
      <c r="AA9" s="11">
        <f t="shared" si="12"/>
        <v>103062.32192805715</v>
      </c>
      <c r="AB9" s="11">
        <f t="shared" si="13"/>
        <v>0.51315811823070645</v>
      </c>
      <c r="AC9" s="12">
        <f t="shared" si="14"/>
        <v>5686.9834662287039</v>
      </c>
      <c r="AD9" s="12">
        <f t="shared" si="15"/>
        <v>7189.5104364082117</v>
      </c>
      <c r="AE9" s="12">
        <f t="shared" si="16"/>
        <v>58774.217113431747</v>
      </c>
      <c r="AF9" s="12">
        <f t="shared" si="17"/>
        <v>5108.1411088644663</v>
      </c>
      <c r="AG9" s="12">
        <f t="shared" si="18"/>
        <v>6450.5627461559952</v>
      </c>
      <c r="AH9" s="12">
        <f t="shared" si="19"/>
        <v>52887.267181089082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5.6780719428459845</v>
      </c>
      <c r="V10" s="11">
        <f t="shared" si="8"/>
        <v>15138.321928057154</v>
      </c>
      <c r="W10" s="11">
        <f t="shared" si="9"/>
        <v>19770.321928057154</v>
      </c>
      <c r="X10" s="11">
        <f t="shared" si="1"/>
        <v>188226.32192805715</v>
      </c>
      <c r="Y10" s="11">
        <f t="shared" si="10"/>
        <v>13602.321928057154</v>
      </c>
      <c r="Z10" s="11">
        <f t="shared" si="11"/>
        <v>17754.321928057154</v>
      </c>
      <c r="AA10" s="11">
        <f t="shared" si="12"/>
        <v>169374.32192805715</v>
      </c>
      <c r="AB10" s="11">
        <f t="shared" si="13"/>
        <v>0.46650738020973315</v>
      </c>
      <c r="AC10" s="12">
        <f t="shared" si="14"/>
        <v>7062.1389034294989</v>
      </c>
      <c r="AD10" s="12">
        <f t="shared" si="15"/>
        <v>9223.0010885609827</v>
      </c>
      <c r="AE10" s="12">
        <f t="shared" si="16"/>
        <v>87808.968329171796</v>
      </c>
      <c r="AF10" s="12">
        <f t="shared" si="17"/>
        <v>6345.5835674273494</v>
      </c>
      <c r="AG10" s="12">
        <f t="shared" si="18"/>
        <v>8282.5222100581614</v>
      </c>
      <c r="AH10" s="12">
        <f t="shared" si="19"/>
        <v>79014.371197457906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5.6780719428459845</v>
      </c>
      <c r="V11" s="11">
        <f t="shared" si="8"/>
        <v>20610.321928057154</v>
      </c>
      <c r="W11" s="11">
        <f t="shared" si="9"/>
        <v>27738.321928057154</v>
      </c>
      <c r="X11" s="11">
        <f t="shared" si="1"/>
        <v>266970.32192805718</v>
      </c>
      <c r="Y11" s="11">
        <f t="shared" si="10"/>
        <v>18522.321928057154</v>
      </c>
      <c r="Z11" s="11">
        <f t="shared" si="11"/>
        <v>24930.321928057154</v>
      </c>
      <c r="AA11" s="11">
        <f t="shared" si="12"/>
        <v>240258.32192805715</v>
      </c>
      <c r="AB11" s="11">
        <f t="shared" si="13"/>
        <v>0.42409761837248466</v>
      </c>
      <c r="AC11" s="12">
        <f t="shared" si="14"/>
        <v>8740.7884435792348</v>
      </c>
      <c r="AD11" s="12">
        <f t="shared" si="15"/>
        <v>11763.756267338305</v>
      </c>
      <c r="AE11" s="12">
        <f t="shared" si="16"/>
        <v>113221.47770582457</v>
      </c>
      <c r="AF11" s="12">
        <f t="shared" si="17"/>
        <v>7855.2726164174874</v>
      </c>
      <c r="AG11" s="12">
        <f t="shared" si="18"/>
        <v>10572.890154948369</v>
      </c>
      <c r="AH11" s="12">
        <f t="shared" si="19"/>
        <v>101892.98212385875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5.6780719428459845</v>
      </c>
      <c r="V12" s="11">
        <f t="shared" si="8"/>
        <v>27954.321928057154</v>
      </c>
      <c r="W12" s="11">
        <f t="shared" si="9"/>
        <v>38574.321928057157</v>
      </c>
      <c r="X12" s="11">
        <f t="shared" si="1"/>
        <v>314250.32192805718</v>
      </c>
      <c r="Y12" s="11">
        <f t="shared" si="10"/>
        <v>25122.321928057154</v>
      </c>
      <c r="Z12" s="11">
        <f t="shared" si="11"/>
        <v>34698.321928057157</v>
      </c>
      <c r="AA12" s="11">
        <f t="shared" si="12"/>
        <v>282810.32192805718</v>
      </c>
      <c r="AB12" s="11">
        <f t="shared" si="13"/>
        <v>0.38554328942953148</v>
      </c>
      <c r="AC12" s="12">
        <f t="shared" si="14"/>
        <v>10777.601229915237</v>
      </c>
      <c r="AD12" s="12">
        <f t="shared" si="15"/>
        <v>14872.070963656863</v>
      </c>
      <c r="AE12" s="12">
        <f t="shared" si="16"/>
        <v>121157.1028204324</v>
      </c>
      <c r="AF12" s="12">
        <f t="shared" si="17"/>
        <v>9685.7426342508043</v>
      </c>
      <c r="AG12" s="12">
        <f t="shared" si="18"/>
        <v>13377.705173827999</v>
      </c>
      <c r="AH12" s="12">
        <f t="shared" si="19"/>
        <v>109035.62180076793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5.6780719428459845</v>
      </c>
      <c r="V13" s="11">
        <f t="shared" si="8"/>
        <v>37602.321928057157</v>
      </c>
      <c r="W13" s="11">
        <f t="shared" si="9"/>
        <v>53166.321928057157</v>
      </c>
      <c r="X13" s="11">
        <f t="shared" si="1"/>
        <v>324390.32192805718</v>
      </c>
      <c r="Y13" s="11">
        <f t="shared" si="10"/>
        <v>33810.321928057157</v>
      </c>
      <c r="Z13" s="11">
        <f t="shared" si="11"/>
        <v>47814.321928057157</v>
      </c>
      <c r="AA13" s="11">
        <f t="shared" si="12"/>
        <v>291942.32192805718</v>
      </c>
      <c r="AB13" s="11">
        <f t="shared" si="13"/>
        <v>0.3504938994813922</v>
      </c>
      <c r="AC13" s="12">
        <f t="shared" si="14"/>
        <v>13179.384442119415</v>
      </c>
      <c r="AD13" s="12">
        <f t="shared" si="15"/>
        <v>18634.471493647805</v>
      </c>
      <c r="AE13" s="12">
        <f t="shared" si="16"/>
        <v>113696.82888658893</v>
      </c>
      <c r="AF13" s="12">
        <f t="shared" si="17"/>
        <v>11850.311575285976</v>
      </c>
      <c r="AG13" s="12">
        <f t="shared" si="18"/>
        <v>16758.628143623391</v>
      </c>
      <c r="AH13" s="12">
        <f t="shared" si="19"/>
        <v>102324.00283621672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5.6780719428459845</v>
      </c>
      <c r="V14" s="11">
        <f t="shared" si="8"/>
        <v>50226.321928057157</v>
      </c>
      <c r="W14" s="11">
        <f t="shared" si="9"/>
        <v>72210.32192805715</v>
      </c>
      <c r="X14" s="11">
        <f t="shared" si="1"/>
        <v>324846.32192805718</v>
      </c>
      <c r="Y14" s="11">
        <f t="shared" si="10"/>
        <v>45186.321928057157</v>
      </c>
      <c r="Z14" s="11">
        <f t="shared" si="11"/>
        <v>64974.321928057157</v>
      </c>
      <c r="AA14" s="11">
        <f t="shared" si="12"/>
        <v>292326.32192805718</v>
      </c>
      <c r="AB14" s="11">
        <f t="shared" si="13"/>
        <v>0.31863081771035656</v>
      </c>
      <c r="AC14" s="12">
        <f t="shared" si="14"/>
        <v>16003.654026520464</v>
      </c>
      <c r="AD14" s="12">
        <f t="shared" si="15"/>
        <v>23008.433923064942</v>
      </c>
      <c r="AE14" s="12">
        <f t="shared" si="16"/>
        <v>103506.0491861386</v>
      </c>
      <c r="AF14" s="12">
        <f t="shared" si="17"/>
        <v>14397.754705260268</v>
      </c>
      <c r="AG14" s="12">
        <f t="shared" si="18"/>
        <v>20702.821326112804</v>
      </c>
      <c r="AH14" s="12">
        <f t="shared" si="19"/>
        <v>93144.174994197791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5.6780719428459845</v>
      </c>
      <c r="V15" s="11">
        <f t="shared" si="8"/>
        <v>66306.32192805715</v>
      </c>
      <c r="W15" s="11">
        <f t="shared" si="9"/>
        <v>96330.32192805715</v>
      </c>
      <c r="X15" s="11">
        <f t="shared" si="1"/>
        <v>324930.32192805718</v>
      </c>
      <c r="Y15" s="11">
        <f t="shared" si="10"/>
        <v>59670.321928057157</v>
      </c>
      <c r="Z15" s="11">
        <f t="shared" si="11"/>
        <v>86670.32192805715</v>
      </c>
      <c r="AA15" s="11">
        <f t="shared" si="12"/>
        <v>292410.32192805718</v>
      </c>
      <c r="AB15" s="11">
        <f t="shared" si="13"/>
        <v>0.28966437973668779</v>
      </c>
      <c r="AC15" s="12">
        <f t="shared" si="14"/>
        <v>19206.579613911814</v>
      </c>
      <c r="AD15" s="12">
        <f t="shared" si="15"/>
        <v>27903.46295112613</v>
      </c>
      <c r="AE15" s="12">
        <f t="shared" si="16"/>
        <v>94120.740158932967</v>
      </c>
      <c r="AF15" s="12">
        <f t="shared" si="17"/>
        <v>17284.366789979158</v>
      </c>
      <c r="AG15" s="12">
        <f t="shared" si="18"/>
        <v>25105.305042869724</v>
      </c>
      <c r="AH15" s="12">
        <f t="shared" si="19"/>
        <v>84700.854529895878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5.6780719428459845</v>
      </c>
      <c r="V16" s="11">
        <f t="shared" si="8"/>
        <v>86298.32192805715</v>
      </c>
      <c r="W16" s="11">
        <f t="shared" si="9"/>
        <v>125358.32192805715</v>
      </c>
      <c r="X16" s="11">
        <f t="shared" si="1"/>
        <v>324966.32192805718</v>
      </c>
      <c r="Y16" s="11">
        <f t="shared" si="10"/>
        <v>77634.32192805715</v>
      </c>
      <c r="Z16" s="11">
        <f t="shared" si="11"/>
        <v>112782.32192805715</v>
      </c>
      <c r="AA16" s="11">
        <f t="shared" si="12"/>
        <v>292434.32192805718</v>
      </c>
      <c r="AB16" s="11">
        <f t="shared" si="13"/>
        <v>0.26333125430607973</v>
      </c>
      <c r="AC16" s="12">
        <f t="shared" si="14"/>
        <v>22725.045357825154</v>
      </c>
      <c r="AD16" s="12">
        <f t="shared" si="15"/>
        <v>33010.76415102063</v>
      </c>
      <c r="AE16" s="12">
        <f t="shared" si="16"/>
        <v>85573.789160548593</v>
      </c>
      <c r="AF16" s="12">
        <f t="shared" si="17"/>
        <v>20443.54337051728</v>
      </c>
      <c r="AG16" s="12">
        <f t="shared" si="18"/>
        <v>29699.110296867369</v>
      </c>
      <c r="AH16" s="12">
        <f t="shared" si="19"/>
        <v>77007.096795463207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5.6780719428459845</v>
      </c>
      <c r="V17" s="11">
        <f t="shared" si="8"/>
        <v>110334.32192805715</v>
      </c>
      <c r="W17" s="11">
        <f t="shared" si="9"/>
        <v>158382.32192805715</v>
      </c>
      <c r="X17" s="11">
        <f t="shared" si="1"/>
        <v>324990.32192805718</v>
      </c>
      <c r="Y17" s="11">
        <f t="shared" si="10"/>
        <v>99270.32192805715</v>
      </c>
      <c r="Z17" s="11">
        <f t="shared" si="11"/>
        <v>142542.32192805715</v>
      </c>
      <c r="AA17" s="11">
        <f t="shared" si="12"/>
        <v>292458.32192805718</v>
      </c>
      <c r="AB17" s="11">
        <f t="shared" si="13"/>
        <v>0.23939204936916339</v>
      </c>
      <c r="AC17" s="12">
        <f t="shared" si="14"/>
        <v>26413.159442114626</v>
      </c>
      <c r="AD17" s="12">
        <f t="shared" si="15"/>
        <v>37915.468630204188</v>
      </c>
      <c r="AE17" s="12">
        <f t="shared" si="16"/>
        <v>77800.099191501766</v>
      </c>
      <c r="AF17" s="12">
        <f t="shared" si="17"/>
        <v>23764.525807894199</v>
      </c>
      <c r="AG17" s="12">
        <f t="shared" si="18"/>
        <v>34123.498568196635</v>
      </c>
      <c r="AH17" s="12">
        <f t="shared" si="19"/>
        <v>70012.197041424151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5.6780719428459845</v>
      </c>
      <c r="V18" s="11">
        <f t="shared" si="8"/>
        <v>137982.32192805715</v>
      </c>
      <c r="W18" s="11">
        <f t="shared" si="9"/>
        <v>193242.32192805715</v>
      </c>
      <c r="X18" s="11">
        <f t="shared" si="1"/>
        <v>325002.32192805718</v>
      </c>
      <c r="Y18" s="11">
        <f t="shared" si="10"/>
        <v>124158.32192805715</v>
      </c>
      <c r="Z18" s="11">
        <f t="shared" si="11"/>
        <v>173910.32192805715</v>
      </c>
      <c r="AA18" s="11">
        <f t="shared" si="12"/>
        <v>292470.32192805718</v>
      </c>
      <c r="AB18" s="11">
        <f t="shared" si="13"/>
        <v>0.21762913579014853</v>
      </c>
      <c r="AC18" s="12">
        <f t="shared" si="14"/>
        <v>30028.973475521139</v>
      </c>
      <c r="AD18" s="12">
        <f t="shared" si="15"/>
        <v>42055.159519284745</v>
      </c>
      <c r="AE18" s="12">
        <f t="shared" si="16"/>
        <v>70729.97445099472</v>
      </c>
      <c r="AF18" s="12">
        <f t="shared" si="17"/>
        <v>27020.468302358124</v>
      </c>
      <c r="AG18" s="12">
        <f t="shared" si="18"/>
        <v>37847.953066189599</v>
      </c>
      <c r="AH18" s="12">
        <f t="shared" si="19"/>
        <v>63650.063405469613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5.6780719428459845</v>
      </c>
      <c r="V19" s="11">
        <f t="shared" si="8"/>
        <v>168066.32192805715</v>
      </c>
      <c r="W19" s="11">
        <f t="shared" si="9"/>
        <v>226842.32192805715</v>
      </c>
      <c r="X19" s="11">
        <f t="shared" si="1"/>
        <v>325014.32192805718</v>
      </c>
      <c r="Y19" s="11">
        <f t="shared" si="10"/>
        <v>151254.32192805715</v>
      </c>
      <c r="Z19" s="11">
        <f t="shared" si="11"/>
        <v>204114.32192805715</v>
      </c>
      <c r="AA19" s="11">
        <f t="shared" si="12"/>
        <v>292482.32192805718</v>
      </c>
      <c r="AB19" s="11">
        <f t="shared" si="13"/>
        <v>0.19784466890013502</v>
      </c>
      <c r="AC19" s="12">
        <f t="shared" si="14"/>
        <v>33251.025815119967</v>
      </c>
      <c r="AD19" s="12">
        <f t="shared" si="15"/>
        <v>44879.544074394304</v>
      </c>
      <c r="AE19" s="12">
        <f t="shared" si="16"/>
        <v>64302.350909658366</v>
      </c>
      <c r="AF19" s="12">
        <f t="shared" si="17"/>
        <v>29924.861241570899</v>
      </c>
      <c r="AG19" s="12">
        <f t="shared" si="18"/>
        <v>40382.930439632037</v>
      </c>
      <c r="AH19" s="12">
        <f t="shared" si="19"/>
        <v>57866.068140999174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5.6780719428459845</v>
      </c>
      <c r="V20" s="11">
        <f t="shared" si="8"/>
        <v>198822.32192805715</v>
      </c>
      <c r="W20" s="11">
        <f t="shared" si="9"/>
        <v>256218.32192805715</v>
      </c>
      <c r="X20" s="11">
        <f t="shared" si="1"/>
        <v>325014.32192805718</v>
      </c>
      <c r="Y20" s="11">
        <f t="shared" si="10"/>
        <v>178926.32192805715</v>
      </c>
      <c r="Z20" s="11">
        <f t="shared" si="11"/>
        <v>230562.32192805715</v>
      </c>
      <c r="AA20" s="11">
        <f t="shared" si="12"/>
        <v>292482.32192805718</v>
      </c>
      <c r="AB20" s="11">
        <f t="shared" si="13"/>
        <v>0.17985878990921364</v>
      </c>
      <c r="AC20" s="12">
        <f t="shared" si="14"/>
        <v>35759.942228920474</v>
      </c>
      <c r="AD20" s="12">
        <f t="shared" si="15"/>
        <v>46083.117334549701</v>
      </c>
      <c r="AE20" s="12">
        <f t="shared" si="16"/>
        <v>58456.682645143963</v>
      </c>
      <c r="AF20" s="12">
        <f t="shared" si="17"/>
        <v>32181.471744886756</v>
      </c>
      <c r="AG20" s="12">
        <f t="shared" si="18"/>
        <v>41468.660220638914</v>
      </c>
      <c r="AH20" s="12">
        <f t="shared" si="19"/>
        <v>52605.516491817427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5.6780719428459845</v>
      </c>
      <c r="V21" s="11">
        <f t="shared" si="8"/>
        <v>228078.32192805715</v>
      </c>
      <c r="W21" s="11">
        <f t="shared" si="9"/>
        <v>279474.32192805718</v>
      </c>
      <c r="X21" s="11">
        <f t="shared" si="1"/>
        <v>325014.32192805718</v>
      </c>
      <c r="Y21" s="11">
        <f t="shared" si="10"/>
        <v>205254.32192805715</v>
      </c>
      <c r="Z21" s="11">
        <f t="shared" si="11"/>
        <v>251526.32192805715</v>
      </c>
      <c r="AA21" s="11">
        <f t="shared" si="12"/>
        <v>292482.32192805718</v>
      </c>
      <c r="AB21" s="11">
        <f t="shared" si="13"/>
        <v>0.16350799082655781</v>
      </c>
      <c r="AC21" s="12">
        <f t="shared" si="14"/>
        <v>37292.628169549469</v>
      </c>
      <c r="AD21" s="12">
        <f t="shared" si="15"/>
        <v>45696.284866071241</v>
      </c>
      <c r="AE21" s="12">
        <f t="shared" si="16"/>
        <v>53142.438768312684</v>
      </c>
      <c r="AF21" s="12">
        <f t="shared" si="17"/>
        <v>33560.721786924114</v>
      </c>
      <c r="AG21" s="12">
        <f t="shared" si="18"/>
        <v>41126.563538450595</v>
      </c>
      <c r="AH21" s="12">
        <f t="shared" si="19"/>
        <v>47823.196810743102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5.6780719428459845</v>
      </c>
      <c r="V22" s="11">
        <f t="shared" si="8"/>
        <v>253866.32192805715</v>
      </c>
      <c r="W22" s="11">
        <f t="shared" si="9"/>
        <v>296274.32192805718</v>
      </c>
      <c r="X22" s="11">
        <f t="shared" si="1"/>
        <v>325014.32192805718</v>
      </c>
      <c r="Y22" s="11">
        <f t="shared" si="10"/>
        <v>228474.32192805715</v>
      </c>
      <c r="Z22" s="11">
        <f t="shared" si="11"/>
        <v>266622.32192805718</v>
      </c>
      <c r="AA22" s="11">
        <f t="shared" si="12"/>
        <v>292482.32192805718</v>
      </c>
      <c r="AB22" s="11">
        <f t="shared" si="13"/>
        <v>0.14864362802414349</v>
      </c>
      <c r="AC22" s="12">
        <f t="shared" si="14"/>
        <v>37735.611124531591</v>
      </c>
      <c r="AD22" s="12">
        <f t="shared" si="15"/>
        <v>44039.290101779472</v>
      </c>
      <c r="AE22" s="12">
        <f t="shared" si="16"/>
        <v>48311.307971193353</v>
      </c>
      <c r="AF22" s="12">
        <f t="shared" si="17"/>
        <v>33961.252121742538</v>
      </c>
      <c r="AG22" s="12">
        <f t="shared" si="18"/>
        <v>39631.709243607569</v>
      </c>
      <c r="AH22" s="12">
        <f t="shared" si="19"/>
        <v>43475.633464311919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ht="14.45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2018-09-10T15:47:16Z</dcterms:modified>
</cp:coreProperties>
</file>