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5" windowWidth="13680" windowHeight="11190" tabRatio="847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externalReferences>
    <externalReference r:id="rId19"/>
  </externalReferences>
  <calcPr calcId="145621"/>
</workbook>
</file>

<file path=xl/calcChain.xml><?xml version="1.0" encoding="utf-8"?>
<calcChain xmlns="http://schemas.openxmlformats.org/spreadsheetml/2006/main">
  <c r="W44" i="1" l="1"/>
  <c r="T44" i="1"/>
  <c r="S44" i="1"/>
  <c r="Q27" i="1"/>
  <c r="X15" i="1"/>
  <c r="W15" i="1"/>
  <c r="R15" i="1"/>
  <c r="X14" i="1"/>
  <c r="W14" i="1"/>
  <c r="X13" i="1"/>
  <c r="W13" i="1"/>
  <c r="R13" i="1"/>
  <c r="X12" i="1"/>
  <c r="W12" i="1"/>
  <c r="X11" i="1"/>
  <c r="W11" i="1"/>
  <c r="C11" i="1"/>
  <c r="X10" i="1"/>
  <c r="W10" i="1"/>
  <c r="I10" i="1"/>
  <c r="X9" i="1"/>
  <c r="W9" i="1"/>
  <c r="X8" i="1"/>
  <c r="W8" i="1"/>
  <c r="X7" i="1"/>
  <c r="W7" i="1"/>
  <c r="I7" i="1"/>
  <c r="H7" i="1"/>
  <c r="X6" i="1"/>
  <c r="W6" i="1"/>
  <c r="I6" i="1"/>
  <c r="H6" i="1"/>
  <c r="X5" i="1"/>
  <c r="W5" i="1"/>
  <c r="X4" i="1"/>
  <c r="W4" i="1"/>
  <c r="I4" i="1"/>
  <c r="H4" i="1"/>
  <c r="X3" i="1"/>
  <c r="W3" i="1"/>
  <c r="I3" i="1"/>
  <c r="H3" i="1"/>
  <c r="C3" i="1"/>
  <c r="O2" i="11"/>
  <c r="N2" i="11"/>
  <c r="M2" i="11"/>
  <c r="L2" i="11"/>
  <c r="K2" i="11"/>
  <c r="J2" i="11"/>
  <c r="I2" i="11"/>
  <c r="H2" i="11"/>
  <c r="G2" i="11"/>
  <c r="F2" i="11"/>
  <c r="E2" i="11"/>
  <c r="J5" i="11" s="1"/>
  <c r="D2" i="11"/>
  <c r="C2" i="11"/>
  <c r="H3" i="11" l="1"/>
  <c r="M11" i="11"/>
  <c r="D3" i="11"/>
  <c r="I3" i="11" s="1"/>
  <c r="I4" i="11"/>
  <c r="G4" i="11"/>
  <c r="M12" i="11"/>
  <c r="M14" i="11"/>
  <c r="F10" i="11"/>
  <c r="L11" i="11"/>
  <c r="O11" i="11" s="1"/>
  <c r="F5" i="11"/>
  <c r="N11" i="11"/>
  <c r="G8" i="11"/>
  <c r="G3" i="11"/>
  <c r="I8" i="11"/>
  <c r="O12" i="11"/>
  <c r="G9" i="11"/>
  <c r="O14" i="11"/>
  <c r="M15" i="11"/>
  <c r="U5" i="3" l="1"/>
  <c r="U11" i="3"/>
  <c r="U12" i="3"/>
  <c r="U19" i="3"/>
  <c r="U20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E29" i="3" s="1"/>
  <c r="R2" i="3" s="1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W19" i="3" l="1"/>
  <c r="AD19" i="3" s="1"/>
  <c r="O2" i="3"/>
  <c r="G29" i="3"/>
  <c r="T2" i="3" s="1"/>
  <c r="E47" i="3"/>
  <c r="R20" i="3" s="1"/>
  <c r="E43" i="3"/>
  <c r="R16" i="3" s="1"/>
  <c r="E39" i="3"/>
  <c r="R12" i="3" s="1"/>
  <c r="E35" i="3"/>
  <c r="R8" i="3" s="1"/>
  <c r="E31" i="3"/>
  <c r="R4" i="3" s="1"/>
  <c r="Y4" i="3" s="1"/>
  <c r="AF4" i="3" s="1"/>
  <c r="F47" i="3"/>
  <c r="S20" i="3" s="1"/>
  <c r="F43" i="3"/>
  <c r="S16" i="3" s="1"/>
  <c r="F39" i="3"/>
  <c r="S12" i="3" s="1"/>
  <c r="Z12" i="3" s="1"/>
  <c r="AG12" i="3" s="1"/>
  <c r="F35" i="3"/>
  <c r="S8" i="3" s="1"/>
  <c r="F31" i="3"/>
  <c r="S4" i="3" s="1"/>
  <c r="G47" i="3"/>
  <c r="T20" i="3" s="1"/>
  <c r="G43" i="3"/>
  <c r="T16" i="3" s="1"/>
  <c r="G39" i="3"/>
  <c r="T12" i="3" s="1"/>
  <c r="AA12" i="3" s="1"/>
  <c r="AH12" i="3" s="1"/>
  <c r="G35" i="3"/>
  <c r="T8" i="3" s="1"/>
  <c r="G31" i="3"/>
  <c r="T4" i="3" s="1"/>
  <c r="P22" i="3"/>
  <c r="P18" i="3"/>
  <c r="P14" i="3"/>
  <c r="P10" i="3"/>
  <c r="P6" i="3"/>
  <c r="W20" i="3"/>
  <c r="AD20" i="3" s="1"/>
  <c r="U4" i="3"/>
  <c r="V4" i="3" s="1"/>
  <c r="AC4" i="3" s="1"/>
  <c r="F29" i="3"/>
  <c r="S2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AA11" i="3" s="1"/>
  <c r="AH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U3" i="3"/>
  <c r="V3" i="3" s="1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5" i="3" s="1"/>
  <c r="AD5" i="3" s="1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X11" i="3"/>
  <c r="AE11" i="3" s="1"/>
  <c r="X5" i="3"/>
  <c r="AE5" i="3" s="1"/>
  <c r="AA5" i="3"/>
  <c r="AH5" i="3" s="1"/>
  <c r="Z5" i="3"/>
  <c r="AG5" i="3" s="1"/>
  <c r="V5" i="3"/>
  <c r="AC5" i="3" s="1"/>
  <c r="Y5" i="3"/>
  <c r="AF5" i="3" s="1"/>
  <c r="X12" i="3"/>
  <c r="AE12" i="3" s="1"/>
  <c r="X19" i="3"/>
  <c r="AE19" i="3" s="1"/>
  <c r="Y20" i="3"/>
  <c r="AF20" i="3" s="1"/>
  <c r="Z20" i="3"/>
  <c r="AG20" i="3" s="1"/>
  <c r="Z11" i="3"/>
  <c r="AG11" i="3" s="1"/>
  <c r="AA19" i="3"/>
  <c r="AH19" i="3" s="1"/>
  <c r="U16" i="3"/>
  <c r="U8" i="3"/>
  <c r="X20" i="3"/>
  <c r="AE20" i="3" s="1"/>
  <c r="U10" i="3"/>
  <c r="V20" i="3"/>
  <c r="AC20" i="3" s="1"/>
  <c r="V11" i="3"/>
  <c r="AC11" i="3" s="1"/>
  <c r="V19" i="3"/>
  <c r="AC19" i="3" s="1"/>
  <c r="W11" i="3"/>
  <c r="AD11" i="3" s="1"/>
  <c r="U2" i="3"/>
  <c r="U15" i="3"/>
  <c r="U7" i="3"/>
  <c r="U18" i="3"/>
  <c r="U9" i="3"/>
  <c r="Y19" i="3"/>
  <c r="AF19" i="3" s="1"/>
  <c r="AA4" i="3"/>
  <c r="AH4" i="3" s="1"/>
  <c r="Y12" i="3"/>
  <c r="AF12" i="3" s="1"/>
  <c r="AA20" i="3"/>
  <c r="AH20" i="3" s="1"/>
  <c r="U22" i="3"/>
  <c r="U14" i="3"/>
  <c r="U6" i="3"/>
  <c r="W4" i="3"/>
  <c r="AD4" i="3" s="1"/>
  <c r="Y11" i="3"/>
  <c r="AF11" i="3" s="1"/>
  <c r="X4" i="3"/>
  <c r="AE4" i="3" s="1"/>
  <c r="U17" i="3"/>
  <c r="V12" i="3"/>
  <c r="AC12" i="3" s="1"/>
  <c r="U21" i="3"/>
  <c r="U13" i="3"/>
  <c r="X3" i="3" l="1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<sst xmlns="http://schemas.openxmlformats.org/spreadsheetml/2006/main" count="496" uniqueCount="107">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</sst>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170187.83055482313</c:v>
                </c:pt>
                <c:pt idx="1">
                  <c:v>170187.83055482313</c:v>
                </c:pt>
                <c:pt idx="2">
                  <c:v>123966.4385182156</c:v>
                </c:pt>
                <c:pt idx="3">
                  <c:v>123966.4385182156</c:v>
                </c:pt>
                <c:pt idx="4">
                  <c:v>170187.83055482313</c:v>
                </c:pt>
                <c:pt idx="5">
                  <c:v>170187.83055482313</c:v>
                </c:pt>
                <c:pt idx="6">
                  <c:v>170187.83055482313</c:v>
                </c:pt>
                <c:pt idx="7">
                  <c:v>123966.4385182156</c:v>
                </c:pt>
                <c:pt idx="8">
                  <c:v>162896.27914347179</c:v>
                </c:pt>
                <c:pt idx="9">
                  <c:v>148601.5257512136</c:v>
                </c:pt>
                <c:pt idx="10">
                  <c:v>148601.5257512136</c:v>
                </c:pt>
                <c:pt idx="11">
                  <c:v>148601.5257512136</c:v>
                </c:pt>
                <c:pt idx="12">
                  <c:v>148601.5257512136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35.517736249908381</c:v>
                </c:pt>
                <c:pt idx="1">
                  <c:v>35.517736249908381</c:v>
                </c:pt>
                <c:pt idx="2">
                  <c:v>23.727612871311063</c:v>
                </c:pt>
                <c:pt idx="3">
                  <c:v>23.727612871311063</c:v>
                </c:pt>
                <c:pt idx="4">
                  <c:v>35.517736249908381</c:v>
                </c:pt>
                <c:pt idx="5">
                  <c:v>35.517736249908381</c:v>
                </c:pt>
                <c:pt idx="6">
                  <c:v>35.517736249908381</c:v>
                </c:pt>
                <c:pt idx="7">
                  <c:v>23.727612871311063</c:v>
                </c:pt>
                <c:pt idx="8">
                  <c:v>33.851521342501684</c:v>
                </c:pt>
                <c:pt idx="9">
                  <c:v>33.851521342501684</c:v>
                </c:pt>
                <c:pt idx="10">
                  <c:v>33.851521342501684</c:v>
                </c:pt>
                <c:pt idx="11">
                  <c:v>33.851521342501684</c:v>
                </c:pt>
                <c:pt idx="12">
                  <c:v>33.851521342501684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3198.8888888888887</c:v>
                </c:pt>
                <c:pt idx="1">
                  <c:v>7420</c:v>
                </c:pt>
                <c:pt idx="2">
                  <c:v>6458</c:v>
                </c:pt>
                <c:pt idx="3">
                  <c:v>7164</c:v>
                </c:pt>
                <c:pt idx="4">
                  <c:v>29050</c:v>
                </c:pt>
                <c:pt idx="5">
                  <c:v>7690</c:v>
                </c:pt>
                <c:pt idx="6">
                  <c:v>14840</c:v>
                </c:pt>
                <c:pt idx="7">
                  <c:v>13828</c:v>
                </c:pt>
                <c:pt idx="8">
                  <c:v>4920</c:v>
                </c:pt>
                <c:pt idx="9">
                  <c:v>10700</c:v>
                </c:pt>
                <c:pt idx="10">
                  <c:v>21000</c:v>
                </c:pt>
                <c:pt idx="11">
                  <c:v>34480</c:v>
                </c:pt>
                <c:pt idx="12">
                  <c:v>21000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118366.39999999999</c:v>
                </c:pt>
                <c:pt idx="1">
                  <c:v>100181.6</c:v>
                </c:pt>
                <c:pt idx="2">
                  <c:v>96800</c:v>
                </c:pt>
                <c:pt idx="3">
                  <c:v>278720</c:v>
                </c:pt>
                <c:pt idx="4">
                  <c:v>262692.8</c:v>
                </c:pt>
                <c:pt idx="5">
                  <c:v>148579.6</c:v>
                </c:pt>
                <c:pt idx="6">
                  <c:v>61989.9</c:v>
                </c:pt>
                <c:pt idx="7">
                  <c:v>200640</c:v>
                </c:pt>
                <c:pt idx="8">
                  <c:v>78450.2</c:v>
                </c:pt>
                <c:pt idx="9">
                  <c:v>89988.6</c:v>
                </c:pt>
                <c:pt idx="10">
                  <c:v>355977.2</c:v>
                </c:pt>
                <c:pt idx="11">
                  <c:v>260532.4</c:v>
                </c:pt>
                <c:pt idx="12">
                  <c:v>215177.2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69536"/>
        <c:axId val="60765248"/>
      </c:barChart>
      <c:catAx>
        <c:axId val="6156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0765248"/>
        <c:crosses val="autoZero"/>
        <c:auto val="1"/>
        <c:lblAlgn val="ctr"/>
        <c:lblOffset val="100"/>
        <c:noMultiLvlLbl val="0"/>
      </c:catAx>
      <c:valAx>
        <c:axId val="6076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6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[1]CAPEX!$S$3:$S$15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[1]CAPEX!$T$1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[1]CAPEX!$T$3:$T$15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24.519389886676155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[1]CAPEX!$U$1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[1]CAPEX!$V$1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891648"/>
        <c:axId val="60767552"/>
      </c:barChart>
      <c:catAx>
        <c:axId val="6089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0767552"/>
        <c:crosses val="autoZero"/>
        <c:auto val="1"/>
        <c:lblAlgn val="ctr"/>
        <c:lblOffset val="100"/>
        <c:noMultiLvlLbl val="0"/>
      </c:catAx>
      <c:valAx>
        <c:axId val="6076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89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54093.514410000003</c:v>
                </c:pt>
                <c:pt idx="1">
                  <c:v>28924.563180000001</c:v>
                </c:pt>
                <c:pt idx="2">
                  <c:v>65564.735539999994</c:v>
                </c:pt>
                <c:pt idx="3">
                  <c:v>66372.63308</c:v>
                </c:pt>
                <c:pt idx="4">
                  <c:v>15811.164779999999</c:v>
                </c:pt>
                <c:pt idx="5">
                  <c:v>17908.37803</c:v>
                </c:pt>
                <c:pt idx="6">
                  <c:v>76475.574179999996</c:v>
                </c:pt>
                <c:pt idx="7">
                  <c:v>71590.295100000003</c:v>
                </c:pt>
                <c:pt idx="8">
                  <c:v>72330.433749999997</c:v>
                </c:pt>
                <c:pt idx="9">
                  <c:v>56524.301570000003</c:v>
                </c:pt>
                <c:pt idx="10">
                  <c:v>67241.808149999997</c:v>
                </c:pt>
                <c:pt idx="11">
                  <c:v>18209.722399999999</c:v>
                </c:pt>
                <c:pt idx="12">
                  <c:v>71129.362139999997</c:v>
                </c:pt>
                <c:pt idx="13">
                  <c:v>75132.715379999994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15584"/>
        <c:axId val="61056704"/>
      </c:barChart>
      <c:catAx>
        <c:axId val="5971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56704"/>
        <c:crosses val="autoZero"/>
        <c:auto val="1"/>
        <c:lblAlgn val="ctr"/>
        <c:lblOffset val="100"/>
        <c:noMultiLvlLbl val="0"/>
      </c:catAx>
      <c:valAx>
        <c:axId val="61056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15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E7-40B5-9E01-190C466D1BD6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E7-40B5-9E01-190C466D1BD6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E7-40B5-9E01-190C466D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82176"/>
        <c:axId val="61058432"/>
      </c:barChart>
      <c:catAx>
        <c:axId val="408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058432"/>
        <c:crosses val="autoZero"/>
        <c:auto val="1"/>
        <c:lblAlgn val="ctr"/>
        <c:lblOffset val="100"/>
        <c:noMultiLvlLbl val="0"/>
      </c:catAx>
      <c:valAx>
        <c:axId val="6105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_busin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OPEX"/>
      <sheetName val="Revenue"/>
      <sheetName val="MIG_MATRIX"/>
      <sheetName val="ADSL"/>
      <sheetName val="FTTC_GPON_25"/>
      <sheetName val="FTTB_XGPON_50"/>
      <sheetName val="FTTB_UDWDM_50"/>
      <sheetName val="FTTH_UDWDM_100"/>
      <sheetName val="FTTH_XGPON_100"/>
      <sheetName val="FTTC_GPON_100"/>
      <sheetName val="FTTB_XGPON_100"/>
      <sheetName val="FTTB_UDWDM_100"/>
      <sheetName val="FTTC_Hybridpon_25"/>
      <sheetName val="FTTB_Hybridpon_50"/>
      <sheetName val="FTTH_Hybridpon_100"/>
      <sheetName val="FTTC_Hybridpon_100"/>
      <sheetName val="FTTB_Hybridpon_100"/>
    </sheetNames>
    <sheetDataSet>
      <sheetData sheetId="0">
        <row r="1">
          <cell r="S1" t="str">
            <v>Duct Cost</v>
          </cell>
          <cell r="T1" t="str">
            <v>Fiber Cost</v>
          </cell>
          <cell r="U1" t="str">
            <v>CO cost</v>
          </cell>
          <cell r="V1" t="str">
            <v>RN Cost</v>
          </cell>
        </row>
        <row r="3">
          <cell r="A3" t="str">
            <v>FTTC_GPON_25</v>
          </cell>
          <cell r="S3">
            <v>96261.143172944852</v>
          </cell>
          <cell r="T3">
            <v>5.1327825331856927</v>
          </cell>
          <cell r="U3">
            <v>3056.8888888888887</v>
          </cell>
          <cell r="V3">
            <v>158553.60000000001</v>
          </cell>
          <cell r="X3">
            <v>257876.76484436693</v>
          </cell>
        </row>
        <row r="4">
          <cell r="A4" t="str">
            <v>FTTB_XGPON_50</v>
          </cell>
          <cell r="S4">
            <v>146337.87420813384</v>
          </cell>
          <cell r="T4">
            <v>12.814589886676153</v>
          </cell>
          <cell r="U4">
            <v>6405.333333333333</v>
          </cell>
          <cell r="V4">
            <v>63750.8</v>
          </cell>
          <cell r="X4">
            <v>216506.82213135384</v>
          </cell>
        </row>
        <row r="5">
          <cell r="A5" t="str">
            <v>FTTB_UDWDM_50</v>
          </cell>
          <cell r="S5">
            <v>78872.086550701642</v>
          </cell>
          <cell r="T5">
            <v>14.612123172178348</v>
          </cell>
          <cell r="U5">
            <v>5299.166666666667</v>
          </cell>
          <cell r="V5">
            <v>60860</v>
          </cell>
          <cell r="X5">
            <v>145045.86534054048</v>
          </cell>
        </row>
        <row r="6">
          <cell r="A6" t="str">
            <v>FTTH_UDWDM_100</v>
          </cell>
          <cell r="S6">
            <v>78872.086550701642</v>
          </cell>
          <cell r="T6">
            <v>14.612123172178348</v>
          </cell>
          <cell r="U6">
            <v>5866.833333333333</v>
          </cell>
          <cell r="V6">
            <v>133338.59999999998</v>
          </cell>
          <cell r="X6">
            <v>218092.13200720714</v>
          </cell>
        </row>
        <row r="7">
          <cell r="A7" t="str">
            <v>FTTH_XGPON_100</v>
          </cell>
          <cell r="S7">
            <v>146337.87420813384</v>
          </cell>
          <cell r="T7">
            <v>24.519389886676155</v>
          </cell>
          <cell r="U7">
            <v>12618.666666666666</v>
          </cell>
          <cell r="V7">
            <v>129280.20000000001</v>
          </cell>
          <cell r="X7">
            <v>288261.26026468718</v>
          </cell>
        </row>
        <row r="8">
          <cell r="A8" t="str">
            <v>FTTC_GPON_100</v>
          </cell>
          <cell r="S8">
            <v>96261.143172944852</v>
          </cell>
          <cell r="T8">
            <v>5.1327825331856927</v>
          </cell>
          <cell r="U8">
            <v>6426.666666666667</v>
          </cell>
          <cell r="V8">
            <v>195086.4</v>
          </cell>
          <cell r="X8">
            <v>297779.34262214473</v>
          </cell>
        </row>
        <row r="9">
          <cell r="A9" t="str">
            <v>FTTB_XGPON_100</v>
          </cell>
          <cell r="S9">
            <v>146337.87420813384</v>
          </cell>
          <cell r="T9">
            <v>12.814589886676153</v>
          </cell>
          <cell r="U9">
            <v>12818.666666666666</v>
          </cell>
          <cell r="V9">
            <v>61989.9</v>
          </cell>
          <cell r="X9">
            <v>221159.25546468716</v>
          </cell>
        </row>
        <row r="10">
          <cell r="A10" t="str">
            <v>FTTB_UDWDM_100</v>
          </cell>
          <cell r="S10">
            <v>78872.086550701642</v>
          </cell>
          <cell r="T10">
            <v>14.612123172178348</v>
          </cell>
          <cell r="U10">
            <v>5866.833333333333</v>
          </cell>
          <cell r="V10">
            <v>63060</v>
          </cell>
          <cell r="X10">
            <v>147813.53200720716</v>
          </cell>
        </row>
        <row r="11">
          <cell r="A11" t="str">
            <v>FTTC_Hybridpon_25</v>
          </cell>
          <cell r="S11">
            <v>114876.35990534152</v>
          </cell>
          <cell r="T11">
            <v>12.594228370284263</v>
          </cell>
          <cell r="U11">
            <v>4000</v>
          </cell>
          <cell r="V11">
            <v>96145</v>
          </cell>
          <cell r="X11">
            <v>215033.95413371181</v>
          </cell>
        </row>
        <row r="12">
          <cell r="A12" t="str">
            <v>FTTB_Hybridpon_50</v>
          </cell>
          <cell r="S12">
            <v>115530.46906962365</v>
          </cell>
          <cell r="T12">
            <v>12.211670303203721</v>
          </cell>
          <cell r="U12">
            <v>7280</v>
          </cell>
          <cell r="V12">
            <v>55966.5</v>
          </cell>
          <cell r="X12">
            <v>178789.18073992687</v>
          </cell>
        </row>
        <row r="13">
          <cell r="A13" t="str">
            <v>FTTH_Hybridpon_100</v>
          </cell>
          <cell r="S13">
            <v>115530.46906962365</v>
          </cell>
          <cell r="T13">
            <v>10.331648594515361</v>
          </cell>
          <cell r="U13">
            <v>14160</v>
          </cell>
          <cell r="V13">
            <v>168466.5</v>
          </cell>
          <cell r="X13">
            <v>298167.30071821815</v>
          </cell>
        </row>
        <row r="14">
          <cell r="A14" t="str">
            <v>FTTC_Hybridpon_100</v>
          </cell>
          <cell r="S14">
            <v>114876.35990534152</v>
          </cell>
          <cell r="T14">
            <v>12.594228370284263</v>
          </cell>
          <cell r="U14">
            <v>14800</v>
          </cell>
          <cell r="V14">
            <v>105356</v>
          </cell>
          <cell r="X14">
            <v>235044.95413371181</v>
          </cell>
        </row>
        <row r="15">
          <cell r="A15" t="str">
            <v>FTTB_Hybridpon_100</v>
          </cell>
          <cell r="S15">
            <v>115530.46906962365</v>
          </cell>
          <cell r="T15">
            <v>9.5120485945153614</v>
          </cell>
          <cell r="U15">
            <v>14160</v>
          </cell>
          <cell r="V15">
            <v>66966.5</v>
          </cell>
          <cell r="X15">
            <v>196666.48111821816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A10" zoomScale="90" zoomScaleNormal="90" workbookViewId="0">
      <selection activeCell="A24" sqref="A24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ht="14.45" x14ac:dyDescent="0.3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170187.83055482313</v>
      </c>
      <c r="T3" s="11">
        <v>35.517736249908381</v>
      </c>
      <c r="U3" s="11">
        <v>3198.8888888888887</v>
      </c>
      <c r="V3" s="11">
        <v>118366.39999999999</v>
      </c>
      <c r="W3" s="11">
        <f>SUM(U3,V3)</f>
        <v>121565.28888888888</v>
      </c>
      <c r="X3" s="12">
        <f>S3+T3+U3+V3</f>
        <v>291788.63717996189</v>
      </c>
    </row>
    <row r="4" spans="1:24" s="6" customFormat="1" ht="14.45" x14ac:dyDescent="0.3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170187.83055482313</v>
      </c>
      <c r="T4" s="11">
        <v>35.517736249908381</v>
      </c>
      <c r="U4" s="11">
        <v>7420</v>
      </c>
      <c r="V4" s="11">
        <v>100181.6</v>
      </c>
      <c r="W4" s="11">
        <f t="shared" ref="W4:W15" si="0">SUM(U4,V4)</f>
        <v>107601.60000000001</v>
      </c>
      <c r="X4" s="12">
        <f t="shared" ref="X4:X14" si="1">S4+T4+U4+V4</f>
        <v>277824.94829107303</v>
      </c>
    </row>
    <row r="5" spans="1:24" s="6" customFormat="1" ht="14.45" x14ac:dyDescent="0.3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123966.4385182156</v>
      </c>
      <c r="T5" s="11">
        <v>23.727612871311063</v>
      </c>
      <c r="U5" s="11">
        <v>6458</v>
      </c>
      <c r="V5" s="11">
        <v>96800</v>
      </c>
      <c r="W5" s="11">
        <f t="shared" si="0"/>
        <v>103258</v>
      </c>
      <c r="X5" s="12">
        <f t="shared" si="1"/>
        <v>227248.16613108691</v>
      </c>
    </row>
    <row r="6" spans="1:24" s="6" customFormat="1" ht="14.45" x14ac:dyDescent="0.3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123966.4385182156</v>
      </c>
      <c r="T6" s="11">
        <v>23.727612871311063</v>
      </c>
      <c r="U6" s="11">
        <v>7164</v>
      </c>
      <c r="V6" s="11">
        <v>278720</v>
      </c>
      <c r="W6" s="11">
        <f t="shared" si="0"/>
        <v>285884</v>
      </c>
      <c r="X6" s="12">
        <f t="shared" si="1"/>
        <v>409874.16613108688</v>
      </c>
    </row>
    <row r="7" spans="1:24" s="6" customFormat="1" ht="14.45" x14ac:dyDescent="0.3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170187.83055482313</v>
      </c>
      <c r="T7" s="11">
        <v>35.517736249908381</v>
      </c>
      <c r="U7" s="11">
        <v>29050</v>
      </c>
      <c r="V7" s="11">
        <v>262692.8</v>
      </c>
      <c r="W7" s="11">
        <f t="shared" si="0"/>
        <v>291742.8</v>
      </c>
      <c r="X7" s="12">
        <f t="shared" si="1"/>
        <v>461966.14829107304</v>
      </c>
    </row>
    <row r="8" spans="1:24" s="6" customFormat="1" ht="14.45" x14ac:dyDescent="0.3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170187.83055482313</v>
      </c>
      <c r="T8" s="11">
        <v>35.517736249908381</v>
      </c>
      <c r="U8" s="11">
        <v>7690</v>
      </c>
      <c r="V8" s="11">
        <v>148579.6</v>
      </c>
      <c r="W8" s="11">
        <f t="shared" si="0"/>
        <v>156269.6</v>
      </c>
      <c r="X8" s="12">
        <f t="shared" si="1"/>
        <v>326492.94829107303</v>
      </c>
    </row>
    <row r="9" spans="1:24" s="6" customFormat="1" ht="14.45" x14ac:dyDescent="0.3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170187.83055482313</v>
      </c>
      <c r="T9" s="11">
        <v>35.517736249908381</v>
      </c>
      <c r="U9" s="11">
        <v>14840</v>
      </c>
      <c r="V9" s="11">
        <v>61989.9</v>
      </c>
      <c r="W9" s="11">
        <f t="shared" si="0"/>
        <v>76829.899999999994</v>
      </c>
      <c r="X9" s="12">
        <f t="shared" si="1"/>
        <v>247053.24829107302</v>
      </c>
    </row>
    <row r="10" spans="1:24" s="6" customFormat="1" ht="14.45" x14ac:dyDescent="0.3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123966.4385182156</v>
      </c>
      <c r="T10" s="11">
        <v>23.727612871311063</v>
      </c>
      <c r="U10" s="11">
        <v>13828</v>
      </c>
      <c r="V10" s="11">
        <v>200640</v>
      </c>
      <c r="W10" s="11">
        <f t="shared" si="0"/>
        <v>214468</v>
      </c>
      <c r="X10" s="12">
        <f t="shared" si="1"/>
        <v>338458.16613108688</v>
      </c>
    </row>
    <row r="11" spans="1:24" s="8" customFormat="1" ht="14.45" x14ac:dyDescent="0.3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162896.27914347179</v>
      </c>
      <c r="T11" s="11">
        <v>33.851521342501684</v>
      </c>
      <c r="U11" s="11">
        <v>4920</v>
      </c>
      <c r="V11" s="11">
        <v>78450.2</v>
      </c>
      <c r="W11" s="11">
        <f t="shared" si="0"/>
        <v>83370.2</v>
      </c>
      <c r="X11" s="12">
        <f t="shared" si="1"/>
        <v>246300.33066481428</v>
      </c>
    </row>
    <row r="12" spans="1:24" s="6" customFormat="1" ht="14.45" x14ac:dyDescent="0.3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148601.5257512136</v>
      </c>
      <c r="T12" s="11">
        <v>33.851521342501684</v>
      </c>
      <c r="U12" s="11">
        <v>10700</v>
      </c>
      <c r="V12" s="11">
        <v>89988.6</v>
      </c>
      <c r="W12" s="11">
        <f t="shared" si="0"/>
        <v>100688.6</v>
      </c>
      <c r="X12" s="12">
        <f t="shared" si="1"/>
        <v>249323.97727255611</v>
      </c>
    </row>
    <row r="13" spans="1:24" s="6" customFormat="1" ht="14.45" x14ac:dyDescent="0.3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148601.5257512136</v>
      </c>
      <c r="T13" s="11">
        <v>33.851521342501684</v>
      </c>
      <c r="U13" s="11">
        <v>21000</v>
      </c>
      <c r="V13" s="11">
        <v>355977.2</v>
      </c>
      <c r="W13" s="11">
        <f t="shared" si="0"/>
        <v>376977.2</v>
      </c>
      <c r="X13" s="12">
        <f t="shared" si="1"/>
        <v>525612.57727255614</v>
      </c>
    </row>
    <row r="14" spans="1:24" s="6" customFormat="1" ht="14.45" x14ac:dyDescent="0.3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148601.5257512136</v>
      </c>
      <c r="T14" s="11">
        <v>33.851521342501684</v>
      </c>
      <c r="U14" s="11">
        <v>34480</v>
      </c>
      <c r="V14" s="11">
        <v>260532.4</v>
      </c>
      <c r="W14" s="11">
        <f t="shared" si="0"/>
        <v>295012.40000000002</v>
      </c>
      <c r="X14" s="12">
        <f t="shared" si="1"/>
        <v>443647.77727255609</v>
      </c>
    </row>
    <row r="15" spans="1:24" s="6" customFormat="1" ht="14.45" x14ac:dyDescent="0.3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148601.5257512136</v>
      </c>
      <c r="T15" s="11">
        <v>33.851521342501684</v>
      </c>
      <c r="U15" s="11">
        <v>21000</v>
      </c>
      <c r="V15" s="11">
        <v>215177.2</v>
      </c>
      <c r="W15" s="11">
        <f t="shared" si="0"/>
        <v>236177.2</v>
      </c>
      <c r="X15" s="12">
        <f t="shared" ref="X15" si="2">SUM(S15:V15)</f>
        <v>384812.57727255614</v>
      </c>
    </row>
    <row r="27" spans="17:17" ht="14.45" x14ac:dyDescent="0.3">
      <c r="Q27">
        <f>0.02/1000</f>
        <v>2.0000000000000002E-5</v>
      </c>
    </row>
    <row r="42" spans="18:25" ht="14.4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ht="14.45" x14ac:dyDescent="0.3">
      <c r="S43" t="s">
        <v>54</v>
      </c>
    </row>
    <row r="44" spans="18:25" ht="14.4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ht="14.45" x14ac:dyDescent="0.3">
      <c r="S45" t="s">
        <v>57</v>
      </c>
      <c r="T45" t="s">
        <v>58</v>
      </c>
      <c r="W45" t="s">
        <v>59</v>
      </c>
    </row>
    <row r="46" spans="18:25" ht="14.4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H3" sqref="H3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ht="14.4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ht="14.45" x14ac:dyDescent="0.3">
      <c r="A2" t="s">
        <v>23</v>
      </c>
      <c r="B2">
        <v>0</v>
      </c>
      <c r="C2">
        <f>[1]CAPEX!$X3</f>
        <v>257876.76484436693</v>
      </c>
      <c r="D2">
        <f>[1]CAPEX!$X4</f>
        <v>216506.82213135384</v>
      </c>
      <c r="E2">
        <f>[1]CAPEX!$X5</f>
        <v>145045.86534054048</v>
      </c>
      <c r="F2">
        <f>[1]CAPEX!$X6</f>
        <v>218092.13200720714</v>
      </c>
      <c r="G2">
        <f>[1]CAPEX!$X7</f>
        <v>288261.26026468718</v>
      </c>
      <c r="H2">
        <f>[1]CAPEX!$X8</f>
        <v>297779.34262214473</v>
      </c>
      <c r="I2">
        <f>[1]CAPEX!$X9</f>
        <v>221159.25546468716</v>
      </c>
      <c r="J2">
        <f>[1]CAPEX!$X10</f>
        <v>147813.53200720716</v>
      </c>
      <c r="K2">
        <f>[1]CAPEX!$X11</f>
        <v>215033.95413371181</v>
      </c>
      <c r="L2">
        <f>[1]CAPEX!$X12</f>
        <v>178789.18073992687</v>
      </c>
      <c r="M2">
        <f>[1]CAPEX!$X13</f>
        <v>298167.30071821815</v>
      </c>
      <c r="N2">
        <f>[1]CAPEX!$X14</f>
        <v>235044.95413371181</v>
      </c>
      <c r="O2">
        <f>[1]CAPEX!$X15</f>
        <v>196666.48111821816</v>
      </c>
    </row>
    <row r="3" spans="1:15" s="6" customFormat="1" ht="14.45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30384.495420320251</v>
      </c>
      <c r="H3">
        <f>H2-C2</f>
        <v>39902.577777777798</v>
      </c>
      <c r="I3">
        <f>I2-D2+D3</f>
        <v>4652.4333333333198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ht="14.45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71754.438133333344</v>
      </c>
      <c r="H4">
        <v>0</v>
      </c>
      <c r="I4">
        <f>I2-D2</f>
        <v>4652.4333333333198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ht="14.45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73046.266666666663</v>
      </c>
      <c r="G5">
        <v>0</v>
      </c>
      <c r="H5">
        <v>0</v>
      </c>
      <c r="I5">
        <v>0</v>
      </c>
      <c r="J5">
        <f>J2-E2</f>
        <v>2767.6666666666861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ht="14.45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ht="14.45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ht="14.45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ht="14.45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67102.004800000024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ht="14.45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70278.599999999977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14.4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83133.346584506333</v>
      </c>
      <c r="N11">
        <f>N2-K2</f>
        <v>20011</v>
      </c>
      <c r="O11">
        <f>O2-L2+L11</f>
        <v>17877.300378291286</v>
      </c>
    </row>
    <row r="12" spans="1:15" ht="14.4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119378.11997829127</v>
      </c>
      <c r="N12">
        <v>0</v>
      </c>
      <c r="O12">
        <f>O2-L2</f>
        <v>17877.300378291286</v>
      </c>
    </row>
    <row r="13" spans="1:15" ht="14.4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14.4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63122.346584506333</v>
      </c>
      <c r="N14">
        <v>0</v>
      </c>
      <c r="O14">
        <f>IF(O2-N2&gt;0,O2-N2,0)</f>
        <v>0</v>
      </c>
    </row>
    <row r="15" spans="1:15" ht="14.4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101500.81959999999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H16" sqref="H16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v>54093.514410000003</v>
      </c>
    </row>
    <row r="3" spans="1:2" x14ac:dyDescent="0.3">
      <c r="A3" s="10" t="s">
        <v>73</v>
      </c>
      <c r="B3" s="12">
        <v>28924.563180000001</v>
      </c>
    </row>
    <row r="4" spans="1:2" x14ac:dyDescent="0.3">
      <c r="A4" s="10" t="s">
        <v>66</v>
      </c>
      <c r="B4" s="12">
        <v>65564.735539999994</v>
      </c>
    </row>
    <row r="5" spans="1:2" x14ac:dyDescent="0.3">
      <c r="A5" s="10" t="s">
        <v>67</v>
      </c>
      <c r="B5" s="12">
        <v>66372.63308</v>
      </c>
    </row>
    <row r="6" spans="1:2" x14ac:dyDescent="0.3">
      <c r="A6" s="10" t="s">
        <v>68</v>
      </c>
      <c r="B6" s="12">
        <v>15811.164779999999</v>
      </c>
    </row>
    <row r="7" spans="1:2" x14ac:dyDescent="0.3">
      <c r="A7" s="10" t="s">
        <v>69</v>
      </c>
      <c r="B7" s="12">
        <v>17908.37803</v>
      </c>
    </row>
    <row r="8" spans="1:2" x14ac:dyDescent="0.3">
      <c r="A8" s="10" t="s">
        <v>70</v>
      </c>
      <c r="B8" s="12">
        <v>76475.574179999996</v>
      </c>
    </row>
    <row r="9" spans="1:2" x14ac:dyDescent="0.3">
      <c r="A9" s="10" t="s">
        <v>71</v>
      </c>
      <c r="B9" s="12">
        <v>71590.295100000003</v>
      </c>
    </row>
    <row r="10" spans="1:2" x14ac:dyDescent="0.3">
      <c r="A10" s="10" t="s">
        <v>72</v>
      </c>
      <c r="B10" s="12">
        <v>72330.433749999997</v>
      </c>
    </row>
    <row r="11" spans="1:2" x14ac:dyDescent="0.3">
      <c r="A11" s="10" t="s">
        <v>74</v>
      </c>
      <c r="B11" s="12">
        <v>56524.301570000003</v>
      </c>
    </row>
    <row r="12" spans="1:2" x14ac:dyDescent="0.3">
      <c r="A12" s="10" t="s">
        <v>75</v>
      </c>
      <c r="B12" s="12">
        <v>67241.808149999997</v>
      </c>
    </row>
    <row r="13" spans="1:2" x14ac:dyDescent="0.3">
      <c r="A13" s="10" t="s">
        <v>76</v>
      </c>
      <c r="B13" s="12">
        <v>18209.722399999999</v>
      </c>
    </row>
    <row r="14" spans="1:2" x14ac:dyDescent="0.3">
      <c r="A14" s="10" t="s">
        <v>77</v>
      </c>
      <c r="B14" s="12">
        <v>71129.362139999997</v>
      </c>
    </row>
    <row r="15" spans="1:2" x14ac:dyDescent="0.3">
      <c r="A15" s="10" t="s">
        <v>78</v>
      </c>
      <c r="B15" s="12">
        <v>75132.715379999994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G14" sqref="G14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75132.715379999994</v>
      </c>
      <c r="V2" s="11">
        <f>O2-U2</f>
        <v>-73848.715379999994</v>
      </c>
      <c r="W2" s="11">
        <f>P2-U2</f>
        <v>-73848.715379999994</v>
      </c>
      <c r="X2" s="11">
        <f t="shared" ref="X2:X22" si="1">Q2-U2</f>
        <v>-73848.715379999994</v>
      </c>
      <c r="Y2" s="11">
        <f>R2-$U2</f>
        <v>-73992.715379999994</v>
      </c>
      <c r="Z2" s="11">
        <f>S2-$U2</f>
        <v>-73992.715379999994</v>
      </c>
      <c r="AA2" s="11">
        <f>T2-$U2</f>
        <v>-73992.715379999994</v>
      </c>
      <c r="AB2" s="11">
        <f>1/POWER(1+$L$25,N2-2018)</f>
        <v>1</v>
      </c>
      <c r="AC2" s="12">
        <f>V2*AB2</f>
        <v>-73848.715379999994</v>
      </c>
      <c r="AD2" s="12">
        <f>W2*AB2</f>
        <v>-73848.715379999994</v>
      </c>
      <c r="AE2" s="12">
        <f>X2*AB2</f>
        <v>-73848.715379999994</v>
      </c>
      <c r="AF2" s="12">
        <f>Y2*$AB2</f>
        <v>-73992.715379999994</v>
      </c>
      <c r="AG2" s="12">
        <f>Z2*$AB2</f>
        <v>-73992.715379999994</v>
      </c>
      <c r="AH2" s="12">
        <f>AA2*$AB2</f>
        <v>-73992.715379999994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75132.715379999994</v>
      </c>
      <c r="V3" s="11">
        <f t="shared" ref="V3:V22" si="8">O3-U3</f>
        <v>-73416.715379999994</v>
      </c>
      <c r="W3" s="11">
        <f t="shared" ref="W3:W22" si="9">P3-U3</f>
        <v>-73332.715379999994</v>
      </c>
      <c r="X3" s="11">
        <f t="shared" si="1"/>
        <v>-72696.715379999994</v>
      </c>
      <c r="Y3" s="11">
        <f t="shared" ref="Y3:Y22" si="10">R3-$U3</f>
        <v>-73596.715379999994</v>
      </c>
      <c r="Z3" s="11">
        <f t="shared" ref="Z3:Z22" si="11">S3-$U3</f>
        <v>-73524.715379999994</v>
      </c>
      <c r="AA3" s="11">
        <f t="shared" ref="AA3:AA22" si="12">T3-$U3</f>
        <v>-72972.715379999994</v>
      </c>
      <c r="AB3" s="11">
        <f t="shared" ref="AB3:AB22" si="13">1/POWER(1+$L$25,N3-2018)</f>
        <v>0.90909090909090906</v>
      </c>
      <c r="AC3" s="12">
        <f t="shared" ref="AC3:AC22" si="14">V3*AB3</f>
        <v>-66742.468527272722</v>
      </c>
      <c r="AD3" s="12">
        <f t="shared" ref="AD3:AD22" si="15">W3*AB3</f>
        <v>-66666.10489090909</v>
      </c>
      <c r="AE3" s="12">
        <f t="shared" ref="AE3:AE22" si="16">X3*AB3</f>
        <v>-66087.923072727266</v>
      </c>
      <c r="AF3" s="12">
        <f t="shared" ref="AF3:AF22" si="17">Y3*$AB3</f>
        <v>-66906.10489090909</v>
      </c>
      <c r="AG3" s="12">
        <f t="shared" ref="AG3:AG22" si="18">Z3*$AB3</f>
        <v>-66840.650345454531</v>
      </c>
      <c r="AH3" s="12">
        <f t="shared" ref="AH3:AH22" si="19">AA3*$AB3</f>
        <v>-66338.832163636354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75132.715379999994</v>
      </c>
      <c r="V4" s="11">
        <f t="shared" si="8"/>
        <v>-72780.715379999994</v>
      </c>
      <c r="W4" s="11">
        <f t="shared" si="9"/>
        <v>-72660.715379999994</v>
      </c>
      <c r="X4" s="11">
        <f t="shared" si="1"/>
        <v>-70488.715379999994</v>
      </c>
      <c r="Y4" s="11">
        <f t="shared" si="10"/>
        <v>-73044.715379999994</v>
      </c>
      <c r="Z4" s="11">
        <f t="shared" si="11"/>
        <v>-72936.715379999994</v>
      </c>
      <c r="AA4" s="11">
        <f t="shared" si="12"/>
        <v>-70980.715379999994</v>
      </c>
      <c r="AB4" s="11">
        <f t="shared" si="13"/>
        <v>0.82644628099173545</v>
      </c>
      <c r="AC4" s="12">
        <f t="shared" si="14"/>
        <v>-60149.351553718996</v>
      </c>
      <c r="AD4" s="12">
        <f t="shared" si="15"/>
        <v>-60050.177999999985</v>
      </c>
      <c r="AE4" s="12">
        <f t="shared" si="16"/>
        <v>-58255.136677685936</v>
      </c>
      <c r="AF4" s="12">
        <f t="shared" si="17"/>
        <v>-60367.533371900812</v>
      </c>
      <c r="AG4" s="12">
        <f t="shared" si="18"/>
        <v>-60278.27717355371</v>
      </c>
      <c r="AH4" s="12">
        <f t="shared" si="19"/>
        <v>-58661.748247933872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75132.715379999994</v>
      </c>
      <c r="V5" s="11">
        <f t="shared" si="8"/>
        <v>-71952.715379999994</v>
      </c>
      <c r="W5" s="11">
        <f t="shared" si="9"/>
        <v>-71616.715379999994</v>
      </c>
      <c r="X5" s="11">
        <f t="shared" si="1"/>
        <v>-66096.715379999994</v>
      </c>
      <c r="Y5" s="11">
        <f t="shared" si="10"/>
        <v>-72288.715379999994</v>
      </c>
      <c r="Z5" s="11">
        <f t="shared" si="11"/>
        <v>-71976.715379999994</v>
      </c>
      <c r="AA5" s="11">
        <f t="shared" si="12"/>
        <v>-67020.715379999994</v>
      </c>
      <c r="AB5" s="11">
        <f t="shared" si="13"/>
        <v>0.75131480090157754</v>
      </c>
      <c r="AC5" s="12">
        <f t="shared" si="14"/>
        <v>-54059.140030052571</v>
      </c>
      <c r="AD5" s="12">
        <f t="shared" si="15"/>
        <v>-53806.698256949639</v>
      </c>
      <c r="AE5" s="12">
        <f t="shared" si="16"/>
        <v>-49659.440555972935</v>
      </c>
      <c r="AF5" s="12">
        <f t="shared" si="17"/>
        <v>-54311.581803155503</v>
      </c>
      <c r="AG5" s="12">
        <f t="shared" si="18"/>
        <v>-54077.171585274213</v>
      </c>
      <c r="AH5" s="12">
        <f t="shared" si="19"/>
        <v>-50353.655432005988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75132.715379999994</v>
      </c>
      <c r="V6" s="11">
        <f t="shared" si="8"/>
        <v>-70788.715379999994</v>
      </c>
      <c r="W6" s="11">
        <f t="shared" si="9"/>
        <v>-70176.715379999994</v>
      </c>
      <c r="X6" s="11">
        <f t="shared" si="1"/>
        <v>-57600.715379999994</v>
      </c>
      <c r="Y6" s="11">
        <f t="shared" si="10"/>
        <v>-71256.715379999994</v>
      </c>
      <c r="Z6" s="11">
        <f t="shared" si="11"/>
        <v>-70692.715379999994</v>
      </c>
      <c r="AA6" s="11">
        <f t="shared" si="12"/>
        <v>-59364.715379999994</v>
      </c>
      <c r="AB6" s="11">
        <f t="shared" si="13"/>
        <v>0.68301345536507052</v>
      </c>
      <c r="AC6" s="12">
        <f t="shared" si="14"/>
        <v>-48349.645092548308</v>
      </c>
      <c r="AD6" s="12">
        <f t="shared" si="15"/>
        <v>-47931.640857864884</v>
      </c>
      <c r="AE6" s="12">
        <f t="shared" si="16"/>
        <v>-39342.06364319376</v>
      </c>
      <c r="AF6" s="12">
        <f t="shared" si="17"/>
        <v>-48669.295389659157</v>
      </c>
      <c r="AG6" s="12">
        <f t="shared" si="18"/>
        <v>-48284.075800833263</v>
      </c>
      <c r="AH6" s="12">
        <f t="shared" si="19"/>
        <v>-40546.89937845774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75132.715379999994</v>
      </c>
      <c r="V7" s="11">
        <f t="shared" si="8"/>
        <v>-69204.715379999994</v>
      </c>
      <c r="W7" s="11">
        <f t="shared" si="9"/>
        <v>-68136.715379999994</v>
      </c>
      <c r="X7" s="11">
        <f t="shared" si="1"/>
        <v>-41304.715379999994</v>
      </c>
      <c r="Y7" s="11">
        <f t="shared" si="10"/>
        <v>-69804.715379999994</v>
      </c>
      <c r="Z7" s="11">
        <f t="shared" si="11"/>
        <v>-68856.715379999994</v>
      </c>
      <c r="AA7" s="11">
        <f t="shared" si="12"/>
        <v>-44712.715379999994</v>
      </c>
      <c r="AB7" s="11">
        <f t="shared" si="13"/>
        <v>0.62092132305915493</v>
      </c>
      <c r="AC7" s="12">
        <f t="shared" si="14"/>
        <v>-42970.683435681844</v>
      </c>
      <c r="AD7" s="12">
        <f t="shared" si="15"/>
        <v>-42307.539462654669</v>
      </c>
      <c r="AE7" s="12">
        <f t="shared" si="16"/>
        <v>-25646.978522331421</v>
      </c>
      <c r="AF7" s="12">
        <f t="shared" si="17"/>
        <v>-43343.236229517337</v>
      </c>
      <c r="AG7" s="12">
        <f t="shared" si="18"/>
        <v>-42754.602815257262</v>
      </c>
      <c r="AH7" s="12">
        <f t="shared" si="19"/>
        <v>-27763.07839131702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75132.715379999994</v>
      </c>
      <c r="V8" s="11">
        <f t="shared" si="8"/>
        <v>-67020.715379999994</v>
      </c>
      <c r="W8" s="11">
        <f t="shared" si="9"/>
        <v>-65220.715379999994</v>
      </c>
      <c r="X8" s="11">
        <f t="shared" si="1"/>
        <v>-11400.715379999994</v>
      </c>
      <c r="Y8" s="11">
        <f t="shared" si="10"/>
        <v>-67872.715379999994</v>
      </c>
      <c r="Z8" s="11">
        <f t="shared" si="11"/>
        <v>-66216.715379999994</v>
      </c>
      <c r="AA8" s="11">
        <f t="shared" si="12"/>
        <v>-17796.715379999994</v>
      </c>
      <c r="AB8" s="11">
        <f t="shared" si="13"/>
        <v>0.56447393005377722</v>
      </c>
      <c r="AC8" s="12">
        <f t="shared" si="14"/>
        <v>-37831.446605564226</v>
      </c>
      <c r="AD8" s="12">
        <f t="shared" si="15"/>
        <v>-36815.393531467431</v>
      </c>
      <c r="AE8" s="12">
        <f t="shared" si="16"/>
        <v>-6435.4066159731392</v>
      </c>
      <c r="AF8" s="12">
        <f t="shared" si="17"/>
        <v>-38312.378393970044</v>
      </c>
      <c r="AG8" s="12">
        <f t="shared" si="18"/>
        <v>-37377.609565800994</v>
      </c>
      <c r="AH8" s="12">
        <f t="shared" si="19"/>
        <v>-10045.781872597097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75132.715379999994</v>
      </c>
      <c r="V9" s="11">
        <f t="shared" si="8"/>
        <v>-64044.715379999994</v>
      </c>
      <c r="W9" s="11">
        <f t="shared" si="9"/>
        <v>-61116.715379999994</v>
      </c>
      <c r="X9" s="11">
        <f t="shared" si="1"/>
        <v>39407.284620000006</v>
      </c>
      <c r="Y9" s="11">
        <f t="shared" si="10"/>
        <v>-65172.715379999994</v>
      </c>
      <c r="Z9" s="11">
        <f t="shared" si="11"/>
        <v>-62556.715379999994</v>
      </c>
      <c r="AA9" s="11">
        <f t="shared" si="12"/>
        <v>27935.284620000006</v>
      </c>
      <c r="AB9" s="11">
        <f t="shared" si="13"/>
        <v>0.51315811823070645</v>
      </c>
      <c r="AC9" s="12">
        <f t="shared" si="14"/>
        <v>-32865.065627021984</v>
      </c>
      <c r="AD9" s="12">
        <f t="shared" si="15"/>
        <v>-31362.538656842473</v>
      </c>
      <c r="AE9" s="12">
        <f t="shared" si="16"/>
        <v>20222.168020181063</v>
      </c>
      <c r="AF9" s="12">
        <f t="shared" si="17"/>
        <v>-33443.90798438622</v>
      </c>
      <c r="AG9" s="12">
        <f t="shared" si="18"/>
        <v>-32101.486347094691</v>
      </c>
      <c r="AH9" s="12">
        <f t="shared" si="19"/>
        <v>14335.218087838399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75132.715379999994</v>
      </c>
      <c r="V10" s="11">
        <f t="shared" si="8"/>
        <v>-59988.715379999994</v>
      </c>
      <c r="W10" s="11">
        <f t="shared" si="9"/>
        <v>-55356.715379999994</v>
      </c>
      <c r="X10" s="11">
        <f t="shared" si="1"/>
        <v>113099.28462000001</v>
      </c>
      <c r="Y10" s="11">
        <f t="shared" si="10"/>
        <v>-61524.715379999994</v>
      </c>
      <c r="Z10" s="11">
        <f t="shared" si="11"/>
        <v>-57372.715379999994</v>
      </c>
      <c r="AA10" s="11">
        <f t="shared" si="12"/>
        <v>94247.284620000006</v>
      </c>
      <c r="AB10" s="11">
        <f t="shared" si="13"/>
        <v>0.46650738020973315</v>
      </c>
      <c r="AC10" s="12">
        <f t="shared" si="14"/>
        <v>-27985.178454071123</v>
      </c>
      <c r="AD10" s="12">
        <f t="shared" si="15"/>
        <v>-25824.316268939641</v>
      </c>
      <c r="AE10" s="12">
        <f t="shared" si="16"/>
        <v>52761.650971671166</v>
      </c>
      <c r="AF10" s="12">
        <f t="shared" si="17"/>
        <v>-28701.733790073275</v>
      </c>
      <c r="AG10" s="12">
        <f t="shared" si="18"/>
        <v>-26764.795147442463</v>
      </c>
      <c r="AH10" s="12">
        <f t="shared" si="19"/>
        <v>43967.053839957276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75132.715379999994</v>
      </c>
      <c r="V11" s="11">
        <f t="shared" si="8"/>
        <v>-54516.715379999994</v>
      </c>
      <c r="W11" s="11">
        <f t="shared" si="9"/>
        <v>-47388.715379999994</v>
      </c>
      <c r="X11" s="11">
        <f t="shared" si="1"/>
        <v>191843.28461999999</v>
      </c>
      <c r="Y11" s="11">
        <f t="shared" si="10"/>
        <v>-56604.715379999994</v>
      </c>
      <c r="Z11" s="11">
        <f t="shared" si="11"/>
        <v>-50196.715379999994</v>
      </c>
      <c r="AA11" s="11">
        <f t="shared" si="12"/>
        <v>165131.28461999999</v>
      </c>
      <c r="AB11" s="11">
        <f t="shared" si="13"/>
        <v>0.42409761837248466</v>
      </c>
      <c r="AC11" s="12">
        <f t="shared" si="14"/>
        <v>-23120.409154148601</v>
      </c>
      <c r="AD11" s="12">
        <f t="shared" si="15"/>
        <v>-20097.441330389531</v>
      </c>
      <c r="AE11" s="12">
        <f t="shared" si="16"/>
        <v>81360.280108096718</v>
      </c>
      <c r="AF11" s="12">
        <f t="shared" si="17"/>
        <v>-24005.924981310352</v>
      </c>
      <c r="AG11" s="12">
        <f t="shared" si="18"/>
        <v>-21288.307442779467</v>
      </c>
      <c r="AH11" s="12">
        <f t="shared" si="19"/>
        <v>70031.784526130898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75132.715379999994</v>
      </c>
      <c r="V12" s="11">
        <f t="shared" si="8"/>
        <v>-47172.715379999994</v>
      </c>
      <c r="W12" s="11">
        <f t="shared" si="9"/>
        <v>-36552.715379999994</v>
      </c>
      <c r="X12" s="11">
        <f t="shared" si="1"/>
        <v>239123.28461999999</v>
      </c>
      <c r="Y12" s="11">
        <f t="shared" si="10"/>
        <v>-50004.715379999994</v>
      </c>
      <c r="Z12" s="11">
        <f t="shared" si="11"/>
        <v>-40428.715379999994</v>
      </c>
      <c r="AA12" s="11">
        <f t="shared" si="12"/>
        <v>207683.28461999999</v>
      </c>
      <c r="AB12" s="11">
        <f t="shared" si="13"/>
        <v>0.38554328942953148</v>
      </c>
      <c r="AC12" s="12">
        <f t="shared" si="14"/>
        <v>-18187.123858928248</v>
      </c>
      <c r="AD12" s="12">
        <f t="shared" si="15"/>
        <v>-14092.654125186624</v>
      </c>
      <c r="AE12" s="12">
        <f t="shared" si="16"/>
        <v>92192.377731588887</v>
      </c>
      <c r="AF12" s="12">
        <f t="shared" si="17"/>
        <v>-19278.982454592682</v>
      </c>
      <c r="AG12" s="12">
        <f t="shared" si="18"/>
        <v>-15587.019915015488</v>
      </c>
      <c r="AH12" s="12">
        <f t="shared" si="19"/>
        <v>80070.896711924419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75132.715379999994</v>
      </c>
      <c r="V13" s="11">
        <f t="shared" si="8"/>
        <v>-37524.715379999994</v>
      </c>
      <c r="W13" s="11">
        <f t="shared" si="9"/>
        <v>-21960.715379999994</v>
      </c>
      <c r="X13" s="11">
        <f t="shared" si="1"/>
        <v>249263.28461999999</v>
      </c>
      <c r="Y13" s="11">
        <f t="shared" si="10"/>
        <v>-41316.715379999994</v>
      </c>
      <c r="Z13" s="11">
        <f t="shared" si="11"/>
        <v>-27312.715379999994</v>
      </c>
      <c r="AA13" s="11">
        <f t="shared" si="12"/>
        <v>216815.28461999999</v>
      </c>
      <c r="AB13" s="11">
        <f t="shared" si="13"/>
        <v>0.3504938994813922</v>
      </c>
      <c r="AC13" s="12">
        <f t="shared" si="14"/>
        <v>-13152.183820465571</v>
      </c>
      <c r="AD13" s="12">
        <f t="shared" si="15"/>
        <v>-7697.0967689371819</v>
      </c>
      <c r="AE13" s="12">
        <f t="shared" si="16"/>
        <v>87365.260624003931</v>
      </c>
      <c r="AF13" s="12">
        <f t="shared" si="17"/>
        <v>-14481.256687299008</v>
      </c>
      <c r="AG13" s="12">
        <f t="shared" si="18"/>
        <v>-9572.9401189615928</v>
      </c>
      <c r="AH13" s="12">
        <f t="shared" si="19"/>
        <v>75992.434573631719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75132.715379999994</v>
      </c>
      <c r="V14" s="11">
        <f t="shared" si="8"/>
        <v>-24900.715379999994</v>
      </c>
      <c r="W14" s="11">
        <f t="shared" si="9"/>
        <v>-2916.7153799999942</v>
      </c>
      <c r="X14" s="11">
        <f t="shared" si="1"/>
        <v>249719.28461999999</v>
      </c>
      <c r="Y14" s="11">
        <f t="shared" si="10"/>
        <v>-29940.715379999994</v>
      </c>
      <c r="Z14" s="11">
        <f t="shared" si="11"/>
        <v>-10152.715379999994</v>
      </c>
      <c r="AA14" s="11">
        <f t="shared" si="12"/>
        <v>217199.28461999999</v>
      </c>
      <c r="AB14" s="11">
        <f t="shared" si="13"/>
        <v>0.31863081771035656</v>
      </c>
      <c r="AC14" s="12">
        <f t="shared" si="14"/>
        <v>-7934.13530310225</v>
      </c>
      <c r="AD14" s="12">
        <f t="shared" si="15"/>
        <v>-929.35540655777152</v>
      </c>
      <c r="AE14" s="12">
        <f t="shared" si="16"/>
        <v>79568.25985651587</v>
      </c>
      <c r="AF14" s="12">
        <f t="shared" si="17"/>
        <v>-9540.0346243624481</v>
      </c>
      <c r="AG14" s="12">
        <f t="shared" si="18"/>
        <v>-3234.9680035099118</v>
      </c>
      <c r="AH14" s="12">
        <f t="shared" si="19"/>
        <v>69206.385664575064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75132.715379999994</v>
      </c>
      <c r="V15" s="11">
        <f t="shared" si="8"/>
        <v>-8820.7153799999942</v>
      </c>
      <c r="W15" s="11">
        <f t="shared" si="9"/>
        <v>21203.284620000006</v>
      </c>
      <c r="X15" s="11">
        <f t="shared" si="1"/>
        <v>249803.28461999999</v>
      </c>
      <c r="Y15" s="11">
        <f t="shared" si="10"/>
        <v>-15456.715379999994</v>
      </c>
      <c r="Z15" s="11">
        <f t="shared" si="11"/>
        <v>11543.284620000006</v>
      </c>
      <c r="AA15" s="11">
        <f t="shared" si="12"/>
        <v>217283.28461999999</v>
      </c>
      <c r="AB15" s="11">
        <f t="shared" si="13"/>
        <v>0.28966437973668779</v>
      </c>
      <c r="AC15" s="12">
        <f t="shared" si="14"/>
        <v>-2555.0470493815606</v>
      </c>
      <c r="AD15" s="12">
        <f t="shared" si="15"/>
        <v>6141.8362878327534</v>
      </c>
      <c r="AE15" s="12">
        <f t="shared" si="16"/>
        <v>72359.113495639584</v>
      </c>
      <c r="AF15" s="12">
        <f t="shared" si="17"/>
        <v>-4477.2598733142213</v>
      </c>
      <c r="AG15" s="12">
        <f t="shared" si="18"/>
        <v>3343.6783795763495</v>
      </c>
      <c r="AH15" s="12">
        <f t="shared" si="19"/>
        <v>62939.227866602494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75132.715379999994</v>
      </c>
      <c r="V16" s="11">
        <f t="shared" si="8"/>
        <v>11171.284620000006</v>
      </c>
      <c r="W16" s="11">
        <f t="shared" si="9"/>
        <v>50231.284620000006</v>
      </c>
      <c r="X16" s="11">
        <f t="shared" si="1"/>
        <v>249839.28461999999</v>
      </c>
      <c r="Y16" s="11">
        <f t="shared" si="10"/>
        <v>2507.2846200000058</v>
      </c>
      <c r="Z16" s="11">
        <f t="shared" si="11"/>
        <v>37655.284620000006</v>
      </c>
      <c r="AA16" s="11">
        <f t="shared" si="12"/>
        <v>217307.28461999999</v>
      </c>
      <c r="AB16" s="11">
        <f t="shared" si="13"/>
        <v>0.26333125430607973</v>
      </c>
      <c r="AC16" s="12">
        <f t="shared" si="14"/>
        <v>2941.7483911948189</v>
      </c>
      <c r="AD16" s="12">
        <f t="shared" si="15"/>
        <v>13227.467184390292</v>
      </c>
      <c r="AE16" s="12">
        <f t="shared" si="16"/>
        <v>65790.492193918253</v>
      </c>
      <c r="AF16" s="12">
        <f t="shared" si="17"/>
        <v>660.24640388694399</v>
      </c>
      <c r="AG16" s="12">
        <f t="shared" si="18"/>
        <v>9915.8133302370352</v>
      </c>
      <c r="AH16" s="12">
        <f t="shared" si="19"/>
        <v>57223.799828832867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75132.715379999994</v>
      </c>
      <c r="V17" s="11">
        <f t="shared" si="8"/>
        <v>35207.284620000006</v>
      </c>
      <c r="W17" s="11">
        <f t="shared" si="9"/>
        <v>83255.284620000006</v>
      </c>
      <c r="X17" s="11">
        <f t="shared" si="1"/>
        <v>249863.28461999999</v>
      </c>
      <c r="Y17" s="11">
        <f t="shared" si="10"/>
        <v>24143.284620000006</v>
      </c>
      <c r="Z17" s="11">
        <f t="shared" si="11"/>
        <v>67415.284620000006</v>
      </c>
      <c r="AA17" s="11">
        <f t="shared" si="12"/>
        <v>217331.28461999999</v>
      </c>
      <c r="AB17" s="11">
        <f t="shared" si="13"/>
        <v>0.23939204936916339</v>
      </c>
      <c r="AC17" s="12">
        <f t="shared" si="14"/>
        <v>8428.3440179052286</v>
      </c>
      <c r="AD17" s="12">
        <f t="shared" si="15"/>
        <v>19930.653205994789</v>
      </c>
      <c r="AE17" s="12">
        <f t="shared" si="16"/>
        <v>59815.283767292363</v>
      </c>
      <c r="AF17" s="12">
        <f t="shared" si="17"/>
        <v>5779.7103836848046</v>
      </c>
      <c r="AG17" s="12">
        <f t="shared" si="18"/>
        <v>16138.683143987242</v>
      </c>
      <c r="AH17" s="12">
        <f t="shared" si="19"/>
        <v>52027.381617214734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75132.715379999994</v>
      </c>
      <c r="V18" s="11">
        <f t="shared" si="8"/>
        <v>62855.284620000006</v>
      </c>
      <c r="W18" s="11">
        <f t="shared" si="9"/>
        <v>118115.28462000001</v>
      </c>
      <c r="X18" s="11">
        <f t="shared" si="1"/>
        <v>249875.28461999999</v>
      </c>
      <c r="Y18" s="11">
        <f t="shared" si="10"/>
        <v>49031.284620000006</v>
      </c>
      <c r="Z18" s="11">
        <f t="shared" si="11"/>
        <v>98783.284620000006</v>
      </c>
      <c r="AA18" s="11">
        <f t="shared" si="12"/>
        <v>217343.28461999999</v>
      </c>
      <c r="AB18" s="11">
        <f t="shared" si="13"/>
        <v>0.21762913579014853</v>
      </c>
      <c r="AC18" s="12">
        <f t="shared" si="14"/>
        <v>13679.141271694416</v>
      </c>
      <c r="AD18" s="12">
        <f t="shared" si="15"/>
        <v>25705.327315458024</v>
      </c>
      <c r="AE18" s="12">
        <f t="shared" si="16"/>
        <v>54380.142247167991</v>
      </c>
      <c r="AF18" s="12">
        <f t="shared" si="17"/>
        <v>10670.636098531402</v>
      </c>
      <c r="AG18" s="12">
        <f t="shared" si="18"/>
        <v>21498.120862362874</v>
      </c>
      <c r="AH18" s="12">
        <f t="shared" si="19"/>
        <v>47300.231201642877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75132.715379999994</v>
      </c>
      <c r="V19" s="11">
        <f t="shared" si="8"/>
        <v>92939.284620000006</v>
      </c>
      <c r="W19" s="11">
        <f t="shared" si="9"/>
        <v>151715.28461999999</v>
      </c>
      <c r="X19" s="11">
        <f t="shared" si="1"/>
        <v>249887.28461999999</v>
      </c>
      <c r="Y19" s="11">
        <f t="shared" si="10"/>
        <v>76127.284620000006</v>
      </c>
      <c r="Z19" s="11">
        <f t="shared" si="11"/>
        <v>128987.28462000001</v>
      </c>
      <c r="AA19" s="11">
        <f t="shared" si="12"/>
        <v>217355.28461999999</v>
      </c>
      <c r="AB19" s="11">
        <f t="shared" si="13"/>
        <v>0.19784466890013502</v>
      </c>
      <c r="AC19" s="12">
        <f t="shared" si="14"/>
        <v>18387.541993459312</v>
      </c>
      <c r="AD19" s="12">
        <f t="shared" si="15"/>
        <v>30016.060252733645</v>
      </c>
      <c r="AE19" s="12">
        <f t="shared" si="16"/>
        <v>49438.8670879977</v>
      </c>
      <c r="AF19" s="12">
        <f t="shared" si="17"/>
        <v>15061.377419910243</v>
      </c>
      <c r="AG19" s="12">
        <f t="shared" si="18"/>
        <v>25519.446617971378</v>
      </c>
      <c r="AH19" s="12">
        <f t="shared" si="19"/>
        <v>43002.584319338508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75132.715379999994</v>
      </c>
      <c r="V20" s="11">
        <f t="shared" si="8"/>
        <v>123695.28462000001</v>
      </c>
      <c r="W20" s="11">
        <f t="shared" si="9"/>
        <v>181091.28461999999</v>
      </c>
      <c r="X20" s="11">
        <f t="shared" si="1"/>
        <v>249887.28461999999</v>
      </c>
      <c r="Y20" s="11">
        <f t="shared" si="10"/>
        <v>103799.28462000001</v>
      </c>
      <c r="Z20" s="11">
        <f t="shared" si="11"/>
        <v>155435.28461999999</v>
      </c>
      <c r="AA20" s="11">
        <f t="shared" si="12"/>
        <v>217355.28461999999</v>
      </c>
      <c r="AB20" s="11">
        <f t="shared" si="13"/>
        <v>0.17985878990921364</v>
      </c>
      <c r="AC20" s="12">
        <f t="shared" si="14"/>
        <v>22247.684209228966</v>
      </c>
      <c r="AD20" s="12">
        <f t="shared" si="15"/>
        <v>32570.859314858189</v>
      </c>
      <c r="AE20" s="12">
        <f t="shared" si="16"/>
        <v>44944.424625452448</v>
      </c>
      <c r="AF20" s="12">
        <f t="shared" si="17"/>
        <v>18669.213725195252</v>
      </c>
      <c r="AG20" s="12">
        <f t="shared" si="18"/>
        <v>27956.402200947403</v>
      </c>
      <c r="AH20" s="12">
        <f t="shared" si="19"/>
        <v>39093.258472125912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75132.715379999994</v>
      </c>
      <c r="V21" s="11">
        <f t="shared" si="8"/>
        <v>152951.28461999999</v>
      </c>
      <c r="W21" s="11">
        <f t="shared" si="9"/>
        <v>204347.28461999999</v>
      </c>
      <c r="X21" s="11">
        <f t="shared" si="1"/>
        <v>249887.28461999999</v>
      </c>
      <c r="Y21" s="11">
        <f t="shared" si="10"/>
        <v>130127.28462000001</v>
      </c>
      <c r="Z21" s="11">
        <f t="shared" si="11"/>
        <v>176399.28461999999</v>
      </c>
      <c r="AA21" s="11">
        <f t="shared" si="12"/>
        <v>217355.28461999999</v>
      </c>
      <c r="AB21" s="11">
        <f t="shared" si="13"/>
        <v>0.16350799082655781</v>
      </c>
      <c r="AC21" s="12">
        <f t="shared" si="14"/>
        <v>25008.757242557193</v>
      </c>
      <c r="AD21" s="12">
        <f t="shared" si="15"/>
        <v>33412.413939078957</v>
      </c>
      <c r="AE21" s="12">
        <f t="shared" si="16"/>
        <v>40858.5678413204</v>
      </c>
      <c r="AF21" s="12">
        <f t="shared" si="17"/>
        <v>21276.850859931837</v>
      </c>
      <c r="AG21" s="12">
        <f t="shared" si="18"/>
        <v>28842.692611458318</v>
      </c>
      <c r="AH21" s="12">
        <f t="shared" si="19"/>
        <v>35539.325883750818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75132.715379999994</v>
      </c>
      <c r="V22" s="11">
        <f t="shared" si="8"/>
        <v>178739.28461999999</v>
      </c>
      <c r="W22" s="11">
        <f t="shared" si="9"/>
        <v>221147.28461999999</v>
      </c>
      <c r="X22" s="11">
        <f t="shared" si="1"/>
        <v>249887.28461999999</v>
      </c>
      <c r="Y22" s="11">
        <f t="shared" si="10"/>
        <v>153347.28461999999</v>
      </c>
      <c r="Z22" s="11">
        <f t="shared" si="11"/>
        <v>191495.28461999999</v>
      </c>
      <c r="AA22" s="11">
        <f t="shared" si="12"/>
        <v>217355.28461999999</v>
      </c>
      <c r="AB22" s="11">
        <f t="shared" si="13"/>
        <v>0.14864362802414349</v>
      </c>
      <c r="AC22" s="12">
        <f t="shared" si="14"/>
        <v>26568.455736356791</v>
      </c>
      <c r="AD22" s="12">
        <f t="shared" si="15"/>
        <v>32872.134713604668</v>
      </c>
      <c r="AE22" s="12">
        <f t="shared" si="16"/>
        <v>37144.152583018549</v>
      </c>
      <c r="AF22" s="12">
        <f t="shared" si="17"/>
        <v>22794.096733567738</v>
      </c>
      <c r="AG22" s="12">
        <f t="shared" si="18"/>
        <v>28464.553855432765</v>
      </c>
      <c r="AH22" s="12">
        <f t="shared" si="19"/>
        <v>32308.478076137115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ht="14.45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4.45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ht="14.45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ht="14.45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ht="14.45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ht="14.45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ht="14.45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ht="14.45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ht="14.45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ht="14.45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ht="14.45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ht="14.45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2018-07-16T11:47:49Z</dcterms:modified>
</cp:coreProperties>
</file>