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85" windowWidth="15105" windowHeight="8565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externalReferences>
    <externalReference r:id="rId19"/>
  </externalReferences>
  <calcPr calcId="145621"/>
</workbook>
</file>

<file path=xl/calcChain.xml><?xml version="1.0" encoding="utf-8"?>
<calcChain xmlns="http://schemas.openxmlformats.org/spreadsheetml/2006/main">
  <c r="O2" i="11" l="1"/>
  <c r="N2" i="11"/>
  <c r="M2" i="11"/>
  <c r="M14" i="11" s="1"/>
  <c r="L2" i="11"/>
  <c r="O11" i="11" s="1"/>
  <c r="K2" i="11"/>
  <c r="J2" i="11"/>
  <c r="J5" i="11" s="1"/>
  <c r="I2" i="11"/>
  <c r="H2" i="11"/>
  <c r="H3" i="11" s="1"/>
  <c r="G2" i="11"/>
  <c r="F2" i="11"/>
  <c r="E2" i="11"/>
  <c r="D2" i="11"/>
  <c r="C2" i="11"/>
  <c r="I3" i="11" l="1"/>
  <c r="F5" i="11"/>
  <c r="G9" i="11"/>
  <c r="F10" i="11"/>
  <c r="M12" i="11"/>
  <c r="O12" i="11"/>
  <c r="G4" i="11"/>
  <c r="M15" i="11"/>
  <c r="I4" i="11"/>
  <c r="B15" i="1" l="1"/>
  <c r="B14" i="1"/>
  <c r="B13" i="1"/>
  <c r="B12" i="1"/>
  <c r="B11" i="1"/>
  <c r="B10" i="1"/>
  <c r="B9" i="1"/>
  <c r="B8" i="1"/>
  <c r="B7" i="1"/>
  <c r="B6" i="1"/>
  <c r="A27" i="1"/>
  <c r="B5" i="1"/>
  <c r="B4" i="1"/>
  <c r="B3" i="1"/>
  <c r="P27" i="1" l="1"/>
  <c r="V15" i="1"/>
  <c r="H10" i="1"/>
  <c r="W9" i="1"/>
  <c r="V9" i="1"/>
  <c r="G4" i="1"/>
  <c r="H4" i="1"/>
  <c r="G7" i="1"/>
  <c r="H7" i="1"/>
  <c r="G3" i="1"/>
  <c r="H3" i="1"/>
  <c r="I6" i="3"/>
  <c r="V14" i="1"/>
  <c r="V13" i="1"/>
  <c r="G6" i="1"/>
  <c r="H6" i="1"/>
  <c r="V6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V44" i="1"/>
  <c r="S44" i="1"/>
  <c r="R44" i="1"/>
  <c r="I5" i="3"/>
  <c r="D30" i="3"/>
  <c r="D31" i="3"/>
  <c r="Q4" i="3" s="1"/>
  <c r="D32" i="3"/>
  <c r="D33" i="3"/>
  <c r="D34" i="3"/>
  <c r="D35" i="3"/>
  <c r="D36" i="3"/>
  <c r="D37" i="3"/>
  <c r="D38" i="3"/>
  <c r="D39" i="3"/>
  <c r="Q12" i="3" s="1"/>
  <c r="D40" i="3"/>
  <c r="D41" i="3"/>
  <c r="D42" i="3"/>
  <c r="D43" i="3"/>
  <c r="Q16" i="3" s="1"/>
  <c r="D44" i="3"/>
  <c r="D45" i="3"/>
  <c r="D46" i="3"/>
  <c r="G46" i="3"/>
  <c r="T19" i="3" s="1"/>
  <c r="D47" i="3"/>
  <c r="D48" i="3"/>
  <c r="D49" i="3"/>
  <c r="C30" i="3"/>
  <c r="P3" i="3" s="1"/>
  <c r="C31" i="3"/>
  <c r="C32" i="3"/>
  <c r="C33" i="3"/>
  <c r="C34" i="3"/>
  <c r="C35" i="3"/>
  <c r="C36" i="3"/>
  <c r="C37" i="3"/>
  <c r="C38" i="3"/>
  <c r="C39" i="3"/>
  <c r="C40" i="3"/>
  <c r="C41" i="3"/>
  <c r="C42" i="3"/>
  <c r="P15" i="3" s="1"/>
  <c r="C43" i="3"/>
  <c r="C44" i="3"/>
  <c r="C45" i="3"/>
  <c r="P18" i="3" s="1"/>
  <c r="C46" i="3"/>
  <c r="C47" i="3"/>
  <c r="C48" i="3"/>
  <c r="C49" i="3"/>
  <c r="P22" i="3" s="1"/>
  <c r="B30" i="3"/>
  <c r="B31" i="3"/>
  <c r="B32" i="3"/>
  <c r="B33" i="3"/>
  <c r="B34" i="3"/>
  <c r="B35" i="3"/>
  <c r="B36" i="3"/>
  <c r="B37" i="3"/>
  <c r="B38" i="3"/>
  <c r="E38" i="3" s="1"/>
  <c r="R11" i="3" s="1"/>
  <c r="B39" i="3"/>
  <c r="B40" i="3"/>
  <c r="B41" i="3"/>
  <c r="B42" i="3"/>
  <c r="B43" i="3"/>
  <c r="B44" i="3"/>
  <c r="O17" i="3" s="1"/>
  <c r="B45" i="3"/>
  <c r="B46" i="3"/>
  <c r="E46" i="3"/>
  <c r="B47" i="3"/>
  <c r="B48" i="3"/>
  <c r="B49" i="3"/>
  <c r="D29" i="3"/>
  <c r="C29" i="3"/>
  <c r="P2" i="3" s="1"/>
  <c r="B29" i="3"/>
  <c r="O2" i="3" s="1"/>
  <c r="I12" i="3"/>
  <c r="I7" i="3"/>
  <c r="I8" i="3"/>
  <c r="Q2" i="3" l="1"/>
  <c r="R19" i="3"/>
  <c r="O16" i="3"/>
  <c r="O12" i="3"/>
  <c r="O9" i="3"/>
  <c r="O5" i="3"/>
  <c r="P14" i="3"/>
  <c r="P10" i="3"/>
  <c r="P6" i="3"/>
  <c r="Q22" i="3"/>
  <c r="Q19" i="3"/>
  <c r="Q7" i="3"/>
  <c r="O19" i="3"/>
  <c r="O15" i="3"/>
  <c r="P20" i="3"/>
  <c r="P16" i="3"/>
  <c r="P13" i="3"/>
  <c r="P9" i="3"/>
  <c r="Q18" i="3"/>
  <c r="Q14" i="3"/>
  <c r="Q10" i="3"/>
  <c r="Q6" i="3"/>
  <c r="O21" i="3"/>
  <c r="O11" i="3"/>
  <c r="O7" i="3"/>
  <c r="P19" i="3"/>
  <c r="F42" i="3"/>
  <c r="S15" i="3" s="1"/>
  <c r="P12" i="3"/>
  <c r="P8" i="3"/>
  <c r="P4" i="3"/>
  <c r="Q13" i="3"/>
  <c r="E37" i="3"/>
  <c r="R10" i="3" s="1"/>
  <c r="O10" i="3"/>
  <c r="E30" i="3"/>
  <c r="R3" i="3" s="1"/>
  <c r="O3" i="3"/>
  <c r="G48" i="3"/>
  <c r="T21" i="3" s="1"/>
  <c r="Q21" i="3"/>
  <c r="E49" i="3"/>
  <c r="R22" i="3" s="1"/>
  <c r="O22" i="3"/>
  <c r="E36" i="3"/>
  <c r="R9" i="3" s="1"/>
  <c r="G47" i="3"/>
  <c r="T20" i="3" s="1"/>
  <c r="Q20" i="3"/>
  <c r="G40" i="3"/>
  <c r="T13" i="3" s="1"/>
  <c r="E32" i="3"/>
  <c r="R5" i="3" s="1"/>
  <c r="F47" i="3"/>
  <c r="S20" i="3" s="1"/>
  <c r="E35" i="3"/>
  <c r="R8" i="3" s="1"/>
  <c r="O8" i="3"/>
  <c r="G32" i="3"/>
  <c r="T5" i="3" s="1"/>
  <c r="Q5" i="3"/>
  <c r="E40" i="3"/>
  <c r="R13" i="3" s="1"/>
  <c r="O13" i="3"/>
  <c r="F32" i="3"/>
  <c r="S5" i="3" s="1"/>
  <c r="P5" i="3"/>
  <c r="G38" i="3"/>
  <c r="T11" i="3" s="1"/>
  <c r="Q11" i="3"/>
  <c r="F37" i="3"/>
  <c r="S10" i="3" s="1"/>
  <c r="E33" i="3"/>
  <c r="R6" i="3" s="1"/>
  <c r="O6" i="3"/>
  <c r="F38" i="3"/>
  <c r="S11" i="3" s="1"/>
  <c r="P11" i="3"/>
  <c r="G44" i="3"/>
  <c r="T17" i="3" s="1"/>
  <c r="Q17" i="3"/>
  <c r="G37" i="3"/>
  <c r="T10" i="3" s="1"/>
  <c r="G30" i="3"/>
  <c r="T3" i="3" s="1"/>
  <c r="Q3" i="3"/>
  <c r="F31" i="3"/>
  <c r="S4" i="3" s="1"/>
  <c r="E47" i="3"/>
  <c r="R20" i="3" s="1"/>
  <c r="O20" i="3"/>
  <c r="F41" i="3"/>
  <c r="S14" i="3" s="1"/>
  <c r="E29" i="3"/>
  <c r="R2" i="3" s="1"/>
  <c r="G45" i="3"/>
  <c r="T18" i="3" s="1"/>
  <c r="F48" i="3"/>
  <c r="S21" i="3" s="1"/>
  <c r="P21" i="3"/>
  <c r="F34" i="3"/>
  <c r="S7" i="3" s="1"/>
  <c r="P7" i="3"/>
  <c r="E41" i="3"/>
  <c r="R14" i="3" s="1"/>
  <c r="O14" i="3"/>
  <c r="E45" i="3"/>
  <c r="R18" i="3" s="1"/>
  <c r="O18" i="3"/>
  <c r="F44" i="3"/>
  <c r="S17" i="3" s="1"/>
  <c r="P17" i="3"/>
  <c r="G29" i="3"/>
  <c r="T2" i="3" s="1"/>
  <c r="E44" i="3"/>
  <c r="R17" i="3" s="1"/>
  <c r="E31" i="3"/>
  <c r="R4" i="3" s="1"/>
  <c r="O4" i="3"/>
  <c r="F36" i="3"/>
  <c r="S9" i="3" s="1"/>
  <c r="G42" i="3"/>
  <c r="T15" i="3" s="1"/>
  <c r="Q15" i="3"/>
  <c r="G36" i="3"/>
  <c r="T9" i="3" s="1"/>
  <c r="Q9" i="3"/>
  <c r="E43" i="3"/>
  <c r="R16" i="3" s="1"/>
  <c r="G41" i="3"/>
  <c r="T14" i="3" s="1"/>
  <c r="G35" i="3"/>
  <c r="T8" i="3" s="1"/>
  <c r="Q8" i="3"/>
  <c r="E39" i="3"/>
  <c r="R12" i="3" s="1"/>
  <c r="G34" i="3"/>
  <c r="T7" i="3" s="1"/>
  <c r="W14" i="1"/>
  <c r="W13" i="1"/>
  <c r="W11" i="1"/>
  <c r="V10" i="1"/>
  <c r="W8" i="1"/>
  <c r="W4" i="1"/>
  <c r="V7" i="1"/>
  <c r="W7" i="1"/>
  <c r="E42" i="3"/>
  <c r="R15" i="3" s="1"/>
  <c r="F46" i="3"/>
  <c r="S19" i="3" s="1"/>
  <c r="F40" i="3"/>
  <c r="S13" i="3" s="1"/>
  <c r="F35" i="3"/>
  <c r="S8" i="3" s="1"/>
  <c r="F30" i="3"/>
  <c r="S3" i="3" s="1"/>
  <c r="G39" i="3"/>
  <c r="T12" i="3" s="1"/>
  <c r="G33" i="3"/>
  <c r="T6" i="3" s="1"/>
  <c r="V3" i="1"/>
  <c r="W12" i="1"/>
  <c r="F29" i="3"/>
  <c r="S2" i="3" s="1"/>
  <c r="E48" i="3"/>
  <c r="R21" i="3" s="1"/>
  <c r="E34" i="3"/>
  <c r="R7" i="3" s="1"/>
  <c r="F49" i="3"/>
  <c r="S22" i="3" s="1"/>
  <c r="F45" i="3"/>
  <c r="S18" i="3" s="1"/>
  <c r="F39" i="3"/>
  <c r="S12" i="3" s="1"/>
  <c r="F33" i="3"/>
  <c r="S6" i="3" s="1"/>
  <c r="G49" i="3"/>
  <c r="T22" i="3" s="1"/>
  <c r="G43" i="3"/>
  <c r="T16" i="3" s="1"/>
  <c r="G31" i="3"/>
  <c r="T4" i="3" s="1"/>
  <c r="F43" i="3"/>
  <c r="S16" i="3" s="1"/>
  <c r="V8" i="1"/>
  <c r="W15" i="1"/>
  <c r="W6" i="1"/>
  <c r="V12" i="1"/>
  <c r="V11" i="1"/>
  <c r="W10" i="1"/>
  <c r="V5" i="1"/>
  <c r="W5" i="1"/>
  <c r="V4" i="1"/>
  <c r="W3" i="1"/>
  <c r="U4" i="3" l="1"/>
  <c r="X4" i="3" s="1"/>
  <c r="AE4" i="3" s="1"/>
  <c r="U12" i="3"/>
  <c r="V12" i="3" s="1"/>
  <c r="AC12" i="3" s="1"/>
  <c r="U20" i="3"/>
  <c r="V20" i="3" s="1"/>
  <c r="AC20" i="3" s="1"/>
  <c r="U5" i="3"/>
  <c r="X5" i="3" s="1"/>
  <c r="AE5" i="3" s="1"/>
  <c r="U13" i="3"/>
  <c r="Z13" i="3" s="1"/>
  <c r="AG13" i="3" s="1"/>
  <c r="U21" i="3"/>
  <c r="W21" i="3" s="1"/>
  <c r="AD21" i="3" s="1"/>
  <c r="U6" i="3"/>
  <c r="AA6" i="3" s="1"/>
  <c r="AH6" i="3" s="1"/>
  <c r="U14" i="3"/>
  <c r="W14" i="3" s="1"/>
  <c r="AD14" i="3" s="1"/>
  <c r="U22" i="3"/>
  <c r="Z22" i="3" s="1"/>
  <c r="AG22" i="3" s="1"/>
  <c r="U16" i="3"/>
  <c r="V16" i="3" s="1"/>
  <c r="AC16" i="3" s="1"/>
  <c r="U9" i="3"/>
  <c r="X9" i="3" s="1"/>
  <c r="AE9" i="3" s="1"/>
  <c r="U7" i="3"/>
  <c r="Z7" i="3" s="1"/>
  <c r="AG7" i="3" s="1"/>
  <c r="U15" i="3"/>
  <c r="Y15" i="3" s="1"/>
  <c r="AF15" i="3" s="1"/>
  <c r="U2" i="3"/>
  <c r="V2" i="3" s="1"/>
  <c r="AC2" i="3" s="1"/>
  <c r="U8" i="3"/>
  <c r="Z8" i="3" s="1"/>
  <c r="AG8" i="3" s="1"/>
  <c r="U17" i="3"/>
  <c r="W17" i="3" s="1"/>
  <c r="AD17" i="3" s="1"/>
  <c r="U10" i="3"/>
  <c r="V10" i="3" s="1"/>
  <c r="AC10" i="3" s="1"/>
  <c r="U18" i="3"/>
  <c r="W18" i="3" s="1"/>
  <c r="AD18" i="3" s="1"/>
  <c r="U3" i="3"/>
  <c r="X3" i="3" s="1"/>
  <c r="AE3" i="3" s="1"/>
  <c r="U11" i="3"/>
  <c r="W11" i="3" s="1"/>
  <c r="AD11" i="3" s="1"/>
  <c r="U19" i="3"/>
  <c r="Z19" i="3" s="1"/>
  <c r="AG19" i="3" s="1"/>
  <c r="Y5" i="3" l="1"/>
  <c r="AF5" i="3" s="1"/>
  <c r="V18" i="3"/>
  <c r="AC18" i="3" s="1"/>
  <c r="W5" i="3"/>
  <c r="AD5" i="3" s="1"/>
  <c r="X13" i="3"/>
  <c r="AE13" i="3" s="1"/>
  <c r="X7" i="3"/>
  <c r="AE7" i="3" s="1"/>
  <c r="V5" i="3"/>
  <c r="AC5" i="3" s="1"/>
  <c r="X22" i="3"/>
  <c r="AE22" i="3" s="1"/>
  <c r="AA10" i="3"/>
  <c r="AH10" i="3" s="1"/>
  <c r="W4" i="3"/>
  <c r="AD4" i="3" s="1"/>
  <c r="X10" i="3"/>
  <c r="AE10" i="3" s="1"/>
  <c r="V13" i="3"/>
  <c r="AC13" i="3" s="1"/>
  <c r="Z4" i="3"/>
  <c r="AG4" i="3" s="1"/>
  <c r="Y4" i="3"/>
  <c r="AF4" i="3" s="1"/>
  <c r="V7" i="3"/>
  <c r="AC7" i="3" s="1"/>
  <c r="Y11" i="3"/>
  <c r="AF11" i="3" s="1"/>
  <c r="V9" i="3"/>
  <c r="AC9" i="3" s="1"/>
  <c r="X11" i="3"/>
  <c r="AE11" i="3" s="1"/>
  <c r="V14" i="3"/>
  <c r="AC14" i="3" s="1"/>
  <c r="Y13" i="3"/>
  <c r="AF13" i="3" s="1"/>
  <c r="Y7" i="3"/>
  <c r="AF7" i="3" s="1"/>
  <c r="AA13" i="3"/>
  <c r="AH13" i="3" s="1"/>
  <c r="Z17" i="3"/>
  <c r="AG17" i="3" s="1"/>
  <c r="AA7" i="3"/>
  <c r="AH7" i="3" s="1"/>
  <c r="W15" i="3"/>
  <c r="AD15" i="3" s="1"/>
  <c r="W19" i="3"/>
  <c r="AD19" i="3" s="1"/>
  <c r="V21" i="3"/>
  <c r="AC21" i="3" s="1"/>
  <c r="X19" i="3"/>
  <c r="AE19" i="3" s="1"/>
  <c r="X17" i="3"/>
  <c r="AE17" i="3" s="1"/>
  <c r="AA14" i="3"/>
  <c r="AH14" i="3" s="1"/>
  <c r="Y9" i="3"/>
  <c r="AF9" i="3" s="1"/>
  <c r="V17" i="3"/>
  <c r="AC17" i="3" s="1"/>
  <c r="X14" i="3"/>
  <c r="AE14" i="3" s="1"/>
  <c r="Y17" i="3"/>
  <c r="AF17" i="3" s="1"/>
  <c r="W3" i="3"/>
  <c r="AD3" i="3" s="1"/>
  <c r="AA17" i="3"/>
  <c r="AH17" i="3" s="1"/>
  <c r="Y19" i="3"/>
  <c r="AF19" i="3" s="1"/>
  <c r="Y14" i="3"/>
  <c r="AF14" i="3" s="1"/>
  <c r="AA19" i="3"/>
  <c r="AH19" i="3" s="1"/>
  <c r="AA12" i="3"/>
  <c r="AH12" i="3" s="1"/>
  <c r="AA5" i="3"/>
  <c r="AH5" i="3" s="1"/>
  <c r="W9" i="3"/>
  <c r="AD9" i="3" s="1"/>
  <c r="V15" i="3"/>
  <c r="AC15" i="3" s="1"/>
  <c r="V19" i="3"/>
  <c r="AC19" i="3" s="1"/>
  <c r="X12" i="3"/>
  <c r="AE12" i="3" s="1"/>
  <c r="AA18" i="3"/>
  <c r="AH18" i="3" s="1"/>
  <c r="Z5" i="3"/>
  <c r="AG5" i="3" s="1"/>
  <c r="Y3" i="3"/>
  <c r="AF3" i="3" s="1"/>
  <c r="AA15" i="3"/>
  <c r="AH15" i="3" s="1"/>
  <c r="Z11" i="3"/>
  <c r="AG11" i="3" s="1"/>
  <c r="W7" i="3"/>
  <c r="AD7" i="3" s="1"/>
  <c r="AA3" i="3"/>
  <c r="AH3" i="3" s="1"/>
  <c r="W13" i="3"/>
  <c r="AD13" i="3" s="1"/>
  <c r="Z15" i="3"/>
  <c r="AG15" i="3" s="1"/>
  <c r="AA11" i="3"/>
  <c r="AH11" i="3" s="1"/>
  <c r="Z16" i="3"/>
  <c r="AG16" i="3" s="1"/>
  <c r="W12" i="3"/>
  <c r="AD12" i="3" s="1"/>
  <c r="W10" i="3"/>
  <c r="AD10" i="3" s="1"/>
  <c r="W22" i="3"/>
  <c r="AD22" i="3" s="1"/>
  <c r="X15" i="3"/>
  <c r="AE15" i="3" s="1"/>
  <c r="V11" i="3"/>
  <c r="AC11" i="3" s="1"/>
  <c r="W16" i="3"/>
  <c r="AD16" i="3" s="1"/>
  <c r="X20" i="3"/>
  <c r="AE20" i="3" s="1"/>
  <c r="Z18" i="3"/>
  <c r="AG18" i="3" s="1"/>
  <c r="X21" i="3"/>
  <c r="AE21" i="3" s="1"/>
  <c r="Y16" i="3"/>
  <c r="AF16" i="3" s="1"/>
  <c r="Y22" i="3"/>
  <c r="AF22" i="3" s="1"/>
  <c r="Y18" i="3"/>
  <c r="AF18" i="3" s="1"/>
  <c r="Y21" i="3"/>
  <c r="AF21" i="3" s="1"/>
  <c r="AA8" i="3"/>
  <c r="AH8" i="3" s="1"/>
  <c r="AA16" i="3"/>
  <c r="AH16" i="3" s="1"/>
  <c r="AA20" i="3"/>
  <c r="AH20" i="3" s="1"/>
  <c r="X16" i="3"/>
  <c r="AE16" i="3" s="1"/>
  <c r="Z12" i="3"/>
  <c r="AG12" i="3" s="1"/>
  <c r="AA2" i="3"/>
  <c r="AH2" i="3" s="1"/>
  <c r="X18" i="3"/>
  <c r="AE18" i="3" s="1"/>
  <c r="Y12" i="3"/>
  <c r="AF12" i="3" s="1"/>
  <c r="X2" i="3"/>
  <c r="AE2" i="3" s="1"/>
  <c r="V8" i="3"/>
  <c r="AC8" i="3" s="1"/>
  <c r="Y6" i="3"/>
  <c r="AF6" i="3" s="1"/>
  <c r="Y10" i="3"/>
  <c r="AF10" i="3" s="1"/>
  <c r="Z3" i="3"/>
  <c r="AG3" i="3" s="1"/>
  <c r="Z2" i="3"/>
  <c r="AG2" i="3" s="1"/>
  <c r="AA9" i="3"/>
  <c r="AH9" i="3" s="1"/>
  <c r="Z21" i="3"/>
  <c r="AG21" i="3" s="1"/>
  <c r="AA4" i="3"/>
  <c r="AH4" i="3" s="1"/>
  <c r="Y8" i="3"/>
  <c r="AF8" i="3" s="1"/>
  <c r="W6" i="3"/>
  <c r="AD6" i="3" s="1"/>
  <c r="W20" i="3"/>
  <c r="AD20" i="3" s="1"/>
  <c r="W8" i="3"/>
  <c r="AD8" i="3" s="1"/>
  <c r="V3" i="3"/>
  <c r="AC3" i="3" s="1"/>
  <c r="AA22" i="3"/>
  <c r="AH22" i="3" s="1"/>
  <c r="Z9" i="3"/>
  <c r="AG9" i="3" s="1"/>
  <c r="AA21" i="3"/>
  <c r="AH21" i="3" s="1"/>
  <c r="X8" i="3"/>
  <c r="AE8" i="3" s="1"/>
  <c r="X6" i="3"/>
  <c r="AE6" i="3" s="1"/>
  <c r="Z14" i="3"/>
  <c r="AG14" i="3" s="1"/>
  <c r="Y20" i="3"/>
  <c r="AF20" i="3" s="1"/>
  <c r="V4" i="3"/>
  <c r="AC4" i="3" s="1"/>
  <c r="Z10" i="3"/>
  <c r="AG10" i="3" s="1"/>
  <c r="W2" i="3"/>
  <c r="AD2" i="3" s="1"/>
  <c r="V22" i="3"/>
  <c r="AC22" i="3" s="1"/>
  <c r="Z6" i="3"/>
  <c r="AG6" i="3" s="1"/>
  <c r="Z20" i="3"/>
  <c r="AG20" i="3" s="1"/>
  <c r="V6" i="3"/>
  <c r="AC6" i="3" s="1"/>
  <c r="Y2" i="3"/>
  <c r="AF2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<sst xmlns="http://schemas.openxmlformats.org/spreadsheetml/2006/main" count="447" uniqueCount="80">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</sst>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  <xf numFmtId="0" fontId="8" fillId="5" borderId="0" applyNumberFormat="0" applyBorder="0" applyAlignment="0" applyProtection="0"/>
  </cellStyleXfs>
  <cellXfs count="12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  <xf numFmtId="0" fontId="8" fillId="5" borderId="0" xfId="7"/>
  </cellXfs>
  <cellStyles count="8">
    <cellStyle name="Calculation" xfId="6" builtinId="22"/>
    <cellStyle name="Good" xfId="7" builtinId="26"/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Residential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170187.83055482313</c:v>
                </c:pt>
                <c:pt idx="1">
                  <c:v>170187.83055482313</c:v>
                </c:pt>
                <c:pt idx="2">
                  <c:v>123966.4385182156</c:v>
                </c:pt>
                <c:pt idx="3">
                  <c:v>123966.4385182156</c:v>
                </c:pt>
                <c:pt idx="4">
                  <c:v>170187.83055482313</c:v>
                </c:pt>
                <c:pt idx="5">
                  <c:v>170187.83055482313</c:v>
                </c:pt>
                <c:pt idx="6">
                  <c:v>170187.83055482313</c:v>
                </c:pt>
                <c:pt idx="7">
                  <c:v>123966.4385182156</c:v>
                </c:pt>
                <c:pt idx="8">
                  <c:v>162896.27914347179</c:v>
                </c:pt>
                <c:pt idx="9">
                  <c:v>148601.5257512136</c:v>
                </c:pt>
                <c:pt idx="10">
                  <c:v>148601.5257512136</c:v>
                </c:pt>
                <c:pt idx="11">
                  <c:v>148601.5257512136</c:v>
                </c:pt>
                <c:pt idx="12">
                  <c:v>148601.5257512136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DD-494B-898C-2092A609AD86}"/>
            </c:ext>
          </c:extLst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35.517736249908381</c:v>
                </c:pt>
                <c:pt idx="1">
                  <c:v>35.517736249908381</c:v>
                </c:pt>
                <c:pt idx="2">
                  <c:v>23.727612871311063</c:v>
                </c:pt>
                <c:pt idx="3">
                  <c:v>23.727612871311063</c:v>
                </c:pt>
                <c:pt idx="4">
                  <c:v>35.517736249908381</c:v>
                </c:pt>
                <c:pt idx="5">
                  <c:v>35.517736249908381</c:v>
                </c:pt>
                <c:pt idx="6">
                  <c:v>35.517736249908381</c:v>
                </c:pt>
                <c:pt idx="7">
                  <c:v>23.727612871311063</c:v>
                </c:pt>
                <c:pt idx="8">
                  <c:v>33.851521342501684</c:v>
                </c:pt>
                <c:pt idx="9">
                  <c:v>33.851521342501684</c:v>
                </c:pt>
                <c:pt idx="10">
                  <c:v>33.851521342501684</c:v>
                </c:pt>
                <c:pt idx="11">
                  <c:v>33.851521342501684</c:v>
                </c:pt>
                <c:pt idx="12">
                  <c:v>33.851521342501684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DD-494B-898C-2092A609AD86}"/>
            </c:ext>
          </c:extLst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3198.8888888888887</c:v>
                </c:pt>
                <c:pt idx="1">
                  <c:v>7420</c:v>
                </c:pt>
                <c:pt idx="2">
                  <c:v>6458</c:v>
                </c:pt>
                <c:pt idx="3">
                  <c:v>7164</c:v>
                </c:pt>
                <c:pt idx="4">
                  <c:v>29050</c:v>
                </c:pt>
                <c:pt idx="5">
                  <c:v>7690</c:v>
                </c:pt>
                <c:pt idx="6">
                  <c:v>14840</c:v>
                </c:pt>
                <c:pt idx="7">
                  <c:v>13828</c:v>
                </c:pt>
                <c:pt idx="8">
                  <c:v>4920</c:v>
                </c:pt>
                <c:pt idx="9">
                  <c:v>10700</c:v>
                </c:pt>
                <c:pt idx="10">
                  <c:v>21000</c:v>
                </c:pt>
                <c:pt idx="11">
                  <c:v>34480</c:v>
                </c:pt>
                <c:pt idx="12">
                  <c:v>21000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DD-494B-898C-2092A609AD86}"/>
            </c:ext>
          </c:extLst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118366.39999999999</c:v>
                </c:pt>
                <c:pt idx="1">
                  <c:v>100181.6</c:v>
                </c:pt>
                <c:pt idx="2">
                  <c:v>96800</c:v>
                </c:pt>
                <c:pt idx="3">
                  <c:v>278720</c:v>
                </c:pt>
                <c:pt idx="4">
                  <c:v>262692.8</c:v>
                </c:pt>
                <c:pt idx="5">
                  <c:v>148579.6</c:v>
                </c:pt>
                <c:pt idx="6">
                  <c:v>61989.9</c:v>
                </c:pt>
                <c:pt idx="7">
                  <c:v>200640</c:v>
                </c:pt>
                <c:pt idx="8">
                  <c:v>78450.2</c:v>
                </c:pt>
                <c:pt idx="9">
                  <c:v>89988.6</c:v>
                </c:pt>
                <c:pt idx="10">
                  <c:v>355977.2</c:v>
                </c:pt>
                <c:pt idx="11">
                  <c:v>260532.4</c:v>
                </c:pt>
                <c:pt idx="12">
                  <c:v>215177.2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DD-494B-898C-2092A60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76256"/>
        <c:axId val="62403648"/>
      </c:barChart>
      <c:catAx>
        <c:axId val="6217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2403648"/>
        <c:crosses val="autoZero"/>
        <c:auto val="1"/>
        <c:lblAlgn val="ctr"/>
        <c:lblOffset val="100"/>
        <c:noMultiLvlLbl val="0"/>
      </c:catAx>
      <c:valAx>
        <c:axId val="62403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17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CAPEX!$R$3:$U$3</c:f>
              <c:numCache>
                <c:formatCode>General</c:formatCode>
                <c:ptCount val="4"/>
                <c:pt idx="0">
                  <c:v>170187.83055482313</c:v>
                </c:pt>
                <c:pt idx="1">
                  <c:v>35.517736249908381</c:v>
                </c:pt>
                <c:pt idx="2">
                  <c:v>3198.8888888888887</c:v>
                </c:pt>
                <c:pt idx="3">
                  <c:v>118366.39999999999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8-43A2-851D-BC93CBA0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54093.514410000003</c:v>
                </c:pt>
                <c:pt idx="1">
                  <c:v>28924.563180000001</c:v>
                </c:pt>
                <c:pt idx="2">
                  <c:v>65564.735539999994</c:v>
                </c:pt>
                <c:pt idx="3">
                  <c:v>66372.63308</c:v>
                </c:pt>
                <c:pt idx="4">
                  <c:v>15811.164779999999</c:v>
                </c:pt>
                <c:pt idx="5">
                  <c:v>17908.37803</c:v>
                </c:pt>
                <c:pt idx="6">
                  <c:v>76475.574179999996</c:v>
                </c:pt>
                <c:pt idx="7">
                  <c:v>71590.295100000003</c:v>
                </c:pt>
                <c:pt idx="8">
                  <c:v>72330.433749999997</c:v>
                </c:pt>
                <c:pt idx="9">
                  <c:v>56524.301570000003</c:v>
                </c:pt>
                <c:pt idx="10">
                  <c:v>67241.808149999997</c:v>
                </c:pt>
                <c:pt idx="11">
                  <c:v>18209.722399999999</c:v>
                </c:pt>
                <c:pt idx="12">
                  <c:v>71129.362139999997</c:v>
                </c:pt>
                <c:pt idx="13">
                  <c:v>75132.715379999994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F6-416E-AD21-7DE814CE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26752"/>
        <c:axId val="63341120"/>
      </c:barChart>
      <c:catAx>
        <c:axId val="6362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41120"/>
        <c:crosses val="autoZero"/>
        <c:auto val="1"/>
        <c:lblAlgn val="ctr"/>
        <c:lblOffset val="100"/>
        <c:noMultiLvlLbl val="0"/>
      </c:catAx>
      <c:valAx>
        <c:axId val="63341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62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per year per subscriber</c:v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OPEX!$C$2:$C$15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CA-4663-830D-82651783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67552"/>
        <c:axId val="63342848"/>
      </c:barChart>
      <c:catAx>
        <c:axId val="637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3342848"/>
        <c:crosses val="autoZero"/>
        <c:auto val="1"/>
        <c:lblAlgn val="ctr"/>
        <c:lblOffset val="100"/>
        <c:noMultiLvlLbl val="0"/>
      </c:catAx>
      <c:valAx>
        <c:axId val="63342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7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23-4672-88DD-A4269C32C76F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23-4672-88DD-A4269C32C76F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23-4672-88DD-A4269C32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97856"/>
        <c:axId val="63344576"/>
      </c:barChart>
      <c:catAx>
        <c:axId val="6309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344576"/>
        <c:crosses val="autoZero"/>
        <c:auto val="1"/>
        <c:lblAlgn val="ctr"/>
        <c:lblOffset val="100"/>
        <c:noMultiLvlLbl val="0"/>
      </c:catAx>
      <c:valAx>
        <c:axId val="6334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09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819149</xdr:colOff>
      <xdr:row>19</xdr:row>
      <xdr:rowOff>114300</xdr:rowOff>
    </xdr:from>
    <xdr:to>
      <xdr:col>11</xdr:col>
      <xdr:colOff>38099</xdr:colOff>
      <xdr:row>47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2</xdr:row>
      <xdr:rowOff>123825</xdr:rowOff>
    </xdr:from>
    <xdr:to>
      <xdr:col>25</xdr:col>
      <xdr:colOff>571499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data_resident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"/>
      <sheetName val="OPEX"/>
      <sheetName val="Revenue"/>
      <sheetName val="MIG_MATRIX"/>
      <sheetName val="FTTC_GPON_25"/>
      <sheetName val="FTTB_XGPON_50"/>
      <sheetName val="FTTB_UDWDM_50"/>
      <sheetName val="FTTH_UDWDM_100"/>
      <sheetName val="FTTH_XGPON_100"/>
      <sheetName val="FTTC_GPON_100"/>
      <sheetName val="FTTB_XGPON_100"/>
      <sheetName val="FTTB_UDWDM_100"/>
      <sheetName val="FTTC_Hybridpon_25"/>
      <sheetName val="FTTB_Hybridpon_50"/>
      <sheetName val="FTTH_Hybridpon_100"/>
      <sheetName val="FTTC_Hybridpon_100"/>
      <sheetName val="FTTB_Hybridpon_100"/>
      <sheetName val="ADSL"/>
    </sheetNames>
    <sheetDataSet>
      <sheetData sheetId="0">
        <row r="3">
          <cell r="W3">
            <v>307967.22911888885</v>
          </cell>
        </row>
        <row r="4">
          <cell r="W4">
            <v>216506.84792333335</v>
          </cell>
        </row>
        <row r="5">
          <cell r="W5">
            <v>145045.86878666666</v>
          </cell>
        </row>
        <row r="6">
          <cell r="W6">
            <v>218092.13545333332</v>
          </cell>
        </row>
        <row r="7">
          <cell r="W7">
            <v>288249.58125666669</v>
          </cell>
        </row>
        <row r="8">
          <cell r="W8">
            <v>347869.80689666665</v>
          </cell>
        </row>
        <row r="9">
          <cell r="W9">
            <v>221159.28125666664</v>
          </cell>
        </row>
        <row r="10">
          <cell r="W10">
            <v>153163.03545333334</v>
          </cell>
        </row>
        <row r="11">
          <cell r="W11">
            <v>215033.99423000001</v>
          </cell>
        </row>
        <row r="12">
          <cell r="W12">
            <v>178789.21166999999</v>
          </cell>
        </row>
        <row r="13">
          <cell r="W13">
            <v>298182.08727000002</v>
          </cell>
        </row>
        <row r="14">
          <cell r="W14">
            <v>247844.99423000001</v>
          </cell>
        </row>
        <row r="15">
          <cell r="W15">
            <v>196669.21166999999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topLeftCell="C10" workbookViewId="0">
      <selection activeCell="M29" sqref="M29"/>
    </sheetView>
  </sheetViews>
  <sheetFormatPr defaultRowHeight="15" x14ac:dyDescent="0.25"/>
  <cols>
    <col min="1" max="1" width="29.42578125" customWidth="1"/>
    <col min="2" max="2" width="18.7109375" customWidth="1"/>
    <col min="3" max="3" width="18.28515625" customWidth="1"/>
    <col min="4" max="4" width="15.140625" customWidth="1"/>
    <col min="5" max="5" width="13.42578125" customWidth="1"/>
    <col min="6" max="6" width="13.5703125" customWidth="1"/>
    <col min="7" max="7" width="17.42578125" customWidth="1"/>
    <col min="8" max="9" width="19.140625" customWidth="1"/>
    <col min="10" max="10" width="14" customWidth="1"/>
    <col min="11" max="11" width="13.42578125" customWidth="1"/>
    <col min="12" max="12" width="16.7109375" customWidth="1"/>
    <col min="13" max="13" width="16.42578125" customWidth="1"/>
    <col min="14" max="14" width="22.140625" customWidth="1"/>
    <col min="15" max="15" width="13.5703125" customWidth="1"/>
    <col min="16" max="17" width="11.7109375" customWidth="1"/>
    <col min="23" max="23" width="13.42578125" customWidth="1"/>
  </cols>
  <sheetData>
    <row r="1" spans="1:23" ht="14.45" x14ac:dyDescent="0.3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ht="14.45" x14ac:dyDescent="0.3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v>10000</v>
      </c>
      <c r="W2" s="10"/>
    </row>
    <row r="3" spans="1:23" ht="14.45" x14ac:dyDescent="0.3">
      <c r="A3" s="7" t="s">
        <v>65</v>
      </c>
      <c r="B3" s="8">
        <f>CEILING((7895+0.1*7895)/2,1)</f>
        <v>4343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124</v>
      </c>
      <c r="K3" s="8">
        <v>928</v>
      </c>
      <c r="L3" s="8">
        <v>43163.914328471001</v>
      </c>
      <c r="M3" s="8">
        <v>34814.142864069901</v>
      </c>
      <c r="N3" s="8">
        <v>113496.447259147</v>
      </c>
      <c r="O3" s="8">
        <v>187697.32807546799</v>
      </c>
      <c r="P3" s="8">
        <v>78478.516816500996</v>
      </c>
      <c r="Q3" s="8">
        <v>1509710.9676034499</v>
      </c>
      <c r="R3" s="9">
        <v>170187.83055482313</v>
      </c>
      <c r="S3" s="9">
        <v>35.517736249908381</v>
      </c>
      <c r="T3" s="9">
        <v>3198.8888888888887</v>
      </c>
      <c r="U3" s="9">
        <v>118366.39999999999</v>
      </c>
      <c r="V3" s="9">
        <f t="shared" ref="V3:V15" si="0">SUM(T3,U3)</f>
        <v>121565.28888888888</v>
      </c>
      <c r="W3" s="10">
        <f t="shared" ref="W3:W15" si="1">R3+S3+T3+U3</f>
        <v>291788.63717996189</v>
      </c>
    </row>
    <row r="4" spans="1:23" ht="14.45" x14ac:dyDescent="0.3">
      <c r="A4" s="7" t="s">
        <v>66</v>
      </c>
      <c r="B4" s="8">
        <f>CEILING(7895+0.1*(7895),1)</f>
        <v>8685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124</v>
      </c>
      <c r="K4" s="8">
        <v>928</v>
      </c>
      <c r="L4" s="8">
        <v>43163.914328471001</v>
      </c>
      <c r="M4" s="8">
        <v>34814.142864069901</v>
      </c>
      <c r="N4" s="8">
        <v>113496.447259147</v>
      </c>
      <c r="O4" s="8">
        <v>187697.32807546799</v>
      </c>
      <c r="P4" s="8">
        <v>78478.516816500996</v>
      </c>
      <c r="Q4" s="8">
        <v>1509710.9676034499</v>
      </c>
      <c r="R4" s="9">
        <v>170187.83055482313</v>
      </c>
      <c r="S4" s="9">
        <v>35.517736249908381</v>
      </c>
      <c r="T4" s="9">
        <v>7420</v>
      </c>
      <c r="U4" s="9">
        <v>100181.6</v>
      </c>
      <c r="V4" s="9">
        <f t="shared" si="0"/>
        <v>107601.60000000001</v>
      </c>
      <c r="W4" s="10">
        <f t="shared" si="1"/>
        <v>277824.94829107303</v>
      </c>
    </row>
    <row r="5" spans="1:23" ht="14.45" x14ac:dyDescent="0.3">
      <c r="A5" s="7" t="s">
        <v>67</v>
      </c>
      <c r="B5" s="8">
        <f>CEILING(7895+0.1*(7895),1)</f>
        <v>8685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99</v>
      </c>
      <c r="K5" s="8">
        <v>7895</v>
      </c>
      <c r="L5" s="8">
        <v>38574.416626852399</v>
      </c>
      <c r="M5" s="8">
        <v>0</v>
      </c>
      <c r="N5" s="8">
        <v>110634.372460467</v>
      </c>
      <c r="O5" s="8">
        <v>144928.38419398299</v>
      </c>
      <c r="P5" s="8">
        <v>0</v>
      </c>
      <c r="Q5" s="8">
        <v>1041452.25937157</v>
      </c>
      <c r="R5" s="9">
        <v>123966.4385182156</v>
      </c>
      <c r="S5" s="9">
        <v>23.727612871311063</v>
      </c>
      <c r="T5" s="9">
        <v>6458</v>
      </c>
      <c r="U5" s="9">
        <v>96800</v>
      </c>
      <c r="V5" s="9">
        <f t="shared" si="0"/>
        <v>103258</v>
      </c>
      <c r="W5" s="10">
        <f t="shared" si="1"/>
        <v>227248.16613108691</v>
      </c>
    </row>
    <row r="6" spans="1:23" ht="14.45" x14ac:dyDescent="0.3">
      <c r="A6" s="7" t="s">
        <v>68</v>
      </c>
      <c r="B6" s="8">
        <f>CEILING(63160+0.1*63160,1)</f>
        <v>69476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99</v>
      </c>
      <c r="K6" s="8">
        <v>7895</v>
      </c>
      <c r="L6" s="8">
        <v>38574.416626852399</v>
      </c>
      <c r="M6" s="8">
        <v>0</v>
      </c>
      <c r="N6" s="8">
        <v>110634.372460467</v>
      </c>
      <c r="O6" s="8">
        <v>144928.38419398299</v>
      </c>
      <c r="P6" s="8">
        <v>0</v>
      </c>
      <c r="Q6" s="8">
        <v>1041452.25937157</v>
      </c>
      <c r="R6" s="9">
        <v>123966.4385182156</v>
      </c>
      <c r="S6" s="9">
        <v>23.727612871311063</v>
      </c>
      <c r="T6" s="9">
        <v>7164</v>
      </c>
      <c r="U6" s="9">
        <v>278720</v>
      </c>
      <c r="V6" s="9">
        <f t="shared" si="0"/>
        <v>285884</v>
      </c>
      <c r="W6" s="10">
        <f t="shared" si="1"/>
        <v>409874.16613108688</v>
      </c>
    </row>
    <row r="7" spans="1:23" ht="14.45" x14ac:dyDescent="0.3">
      <c r="A7" s="7" t="s">
        <v>69</v>
      </c>
      <c r="B7" s="8">
        <f>CEILING(63160+0.1*63160,1)</f>
        <v>69476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124</v>
      </c>
      <c r="K7" s="8">
        <v>928</v>
      </c>
      <c r="L7" s="8">
        <v>43163.914328471001</v>
      </c>
      <c r="M7" s="8">
        <v>34814.142864069901</v>
      </c>
      <c r="N7" s="8">
        <v>113496.447259147</v>
      </c>
      <c r="O7" s="8">
        <v>187697.32807546799</v>
      </c>
      <c r="P7" s="8">
        <v>78478.516816500996</v>
      </c>
      <c r="Q7" s="8">
        <v>1509710.9676034499</v>
      </c>
      <c r="R7" s="9">
        <v>170187.83055482313</v>
      </c>
      <c r="S7" s="9">
        <v>35.517736249908381</v>
      </c>
      <c r="T7" s="9">
        <v>29050</v>
      </c>
      <c r="U7" s="9">
        <v>262692.8</v>
      </c>
      <c r="V7" s="9">
        <f t="shared" si="0"/>
        <v>291742.8</v>
      </c>
      <c r="W7" s="10">
        <f t="shared" si="1"/>
        <v>461966.14829107304</v>
      </c>
    </row>
    <row r="8" spans="1:23" ht="14.45" x14ac:dyDescent="0.3">
      <c r="A8" s="7" t="s">
        <v>70</v>
      </c>
      <c r="B8" s="8">
        <f>CEILING(7895+0.1*(7895),1)</f>
        <v>8685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124</v>
      </c>
      <c r="K8" s="8">
        <v>928</v>
      </c>
      <c r="L8" s="8">
        <v>43163.914328471001</v>
      </c>
      <c r="M8" s="8">
        <v>34814.142864069901</v>
      </c>
      <c r="N8" s="8">
        <v>113496.447259147</v>
      </c>
      <c r="O8" s="8">
        <v>187697.32807546799</v>
      </c>
      <c r="P8" s="8">
        <v>78478.516816500996</v>
      </c>
      <c r="Q8" s="8">
        <v>1509710.9676034499</v>
      </c>
      <c r="R8" s="9">
        <v>170187.83055482313</v>
      </c>
      <c r="S8" s="9">
        <v>35.517736249908381</v>
      </c>
      <c r="T8" s="9">
        <v>7690</v>
      </c>
      <c r="U8" s="9">
        <v>148579.6</v>
      </c>
      <c r="V8" s="9">
        <f t="shared" si="0"/>
        <v>156269.6</v>
      </c>
      <c r="W8" s="10">
        <f t="shared" si="1"/>
        <v>326492.94829107303</v>
      </c>
    </row>
    <row r="9" spans="1:23" ht="14.45" x14ac:dyDescent="0.3">
      <c r="A9" s="7" t="s">
        <v>71</v>
      </c>
      <c r="B9" s="8">
        <f>CEILING(7895+0.1*(7895),1)</f>
        <v>8685</v>
      </c>
      <c r="C9" s="8">
        <v>8</v>
      </c>
      <c r="D9" s="8">
        <v>8</v>
      </c>
      <c r="E9" s="8" t="s">
        <v>8</v>
      </c>
      <c r="F9" s="8" t="s">
        <v>8</v>
      </c>
      <c r="G9" s="8">
        <v>0.72</v>
      </c>
      <c r="H9" s="8">
        <v>0.94</v>
      </c>
      <c r="I9" s="8">
        <v>1.8</v>
      </c>
      <c r="J9" s="8">
        <v>124</v>
      </c>
      <c r="K9" s="8">
        <v>928</v>
      </c>
      <c r="L9" s="8">
        <v>43163.914328471001</v>
      </c>
      <c r="M9" s="8">
        <v>34814.142864069901</v>
      </c>
      <c r="N9" s="8">
        <v>113496.447259147</v>
      </c>
      <c r="O9" s="8">
        <v>187697.32807546799</v>
      </c>
      <c r="P9" s="8">
        <v>78478.516816500996</v>
      </c>
      <c r="Q9" s="8">
        <v>1509710.9676034499</v>
      </c>
      <c r="R9" s="9">
        <v>170187.83055482313</v>
      </c>
      <c r="S9" s="9">
        <v>35.517736249908381</v>
      </c>
      <c r="T9" s="9">
        <v>14840</v>
      </c>
      <c r="U9" s="9">
        <v>61989.9</v>
      </c>
      <c r="V9" s="9">
        <f t="shared" si="0"/>
        <v>76829.899999999994</v>
      </c>
      <c r="W9" s="10">
        <f t="shared" si="1"/>
        <v>247053.24829107302</v>
      </c>
    </row>
    <row r="10" spans="1:23" ht="14.45" x14ac:dyDescent="0.3">
      <c r="A10" s="7" t="s">
        <v>72</v>
      </c>
      <c r="B10" s="8">
        <f>CEILING(7895+0.1*(7895),1)</f>
        <v>8685</v>
      </c>
      <c r="C10" s="8">
        <v>80</v>
      </c>
      <c r="D10" s="8">
        <v>0</v>
      </c>
      <c r="E10" s="8" t="s">
        <v>22</v>
      </c>
      <c r="F10" s="8"/>
      <c r="G10" s="8">
        <v>1.2</v>
      </c>
      <c r="H10" s="8">
        <f>0.3</f>
        <v>0.3</v>
      </c>
      <c r="I10" s="8">
        <v>1.86</v>
      </c>
      <c r="J10" s="8">
        <v>61</v>
      </c>
      <c r="K10" s="8">
        <v>7895</v>
      </c>
      <c r="L10" s="8">
        <v>38574.416626852399</v>
      </c>
      <c r="M10" s="8">
        <v>0</v>
      </c>
      <c r="N10" s="8">
        <v>110634.372460467</v>
      </c>
      <c r="O10" s="8">
        <v>144928.38419398299</v>
      </c>
      <c r="P10" s="8">
        <v>0</v>
      </c>
      <c r="Q10" s="8">
        <v>1041452.25937157</v>
      </c>
      <c r="R10" s="9">
        <v>123966.4385182156</v>
      </c>
      <c r="S10" s="9">
        <v>23.727612871311063</v>
      </c>
      <c r="T10" s="9">
        <v>13828</v>
      </c>
      <c r="U10" s="9">
        <v>200640</v>
      </c>
      <c r="V10" s="9">
        <f t="shared" si="0"/>
        <v>214468</v>
      </c>
      <c r="W10" s="10">
        <f t="shared" si="1"/>
        <v>338458.16613108688</v>
      </c>
    </row>
    <row r="11" spans="1:23" ht="14.45" x14ac:dyDescent="0.3">
      <c r="A11" s="7" t="s">
        <v>73</v>
      </c>
      <c r="B11" s="8">
        <f>CEILING((7895+0.1*7895)/3,1)</f>
        <v>2895</v>
      </c>
      <c r="C11" s="8">
        <v>80</v>
      </c>
      <c r="D11" s="8">
        <v>8</v>
      </c>
      <c r="E11" s="8" t="s">
        <v>22</v>
      </c>
      <c r="F11" s="8" t="s">
        <v>41</v>
      </c>
      <c r="G11" s="8">
        <v>0.54</v>
      </c>
      <c r="H11" s="8">
        <v>0.28000000000000003</v>
      </c>
      <c r="I11" s="8">
        <v>2.2000000000000002</v>
      </c>
      <c r="J11" s="8">
        <v>31</v>
      </c>
      <c r="K11" s="8">
        <v>494</v>
      </c>
      <c r="L11" s="8">
        <v>19802.896521245599</v>
      </c>
      <c r="M11" s="8">
        <v>50641.171791515597</v>
      </c>
      <c r="N11" s="8">
        <v>115067.01730572501</v>
      </c>
      <c r="O11" s="8">
        <v>46262.984465988302</v>
      </c>
      <c r="P11" s="8">
        <v>102172.280668636</v>
      </c>
      <c r="Q11" s="8">
        <v>1544140.8019904599</v>
      </c>
      <c r="R11" s="9">
        <v>162896.27914347179</v>
      </c>
      <c r="S11" s="9">
        <v>33.851521342501684</v>
      </c>
      <c r="T11" s="9">
        <v>4920</v>
      </c>
      <c r="U11" s="9">
        <v>78450.2</v>
      </c>
      <c r="V11" s="9">
        <f t="shared" si="0"/>
        <v>83370.2</v>
      </c>
      <c r="W11" s="10">
        <f t="shared" si="1"/>
        <v>246300.33066481428</v>
      </c>
    </row>
    <row r="12" spans="1:23" ht="14.45" x14ac:dyDescent="0.3">
      <c r="A12" s="7" t="s">
        <v>74</v>
      </c>
      <c r="B12" s="8">
        <f>CEILING(7895+0.1*(7895),1)</f>
        <v>8685</v>
      </c>
      <c r="C12" s="8">
        <v>80</v>
      </c>
      <c r="D12" s="8">
        <v>16</v>
      </c>
      <c r="E12" s="8" t="s">
        <v>22</v>
      </c>
      <c r="F12" s="8" t="s">
        <v>8</v>
      </c>
      <c r="G12" s="8">
        <v>0.28000000000000003</v>
      </c>
      <c r="H12" s="8">
        <v>0.24</v>
      </c>
      <c r="I12" s="8">
        <v>3.1</v>
      </c>
      <c r="J12" s="8">
        <v>31</v>
      </c>
      <c r="K12" s="8">
        <v>494</v>
      </c>
      <c r="L12" s="8">
        <v>7039.7238495865004</v>
      </c>
      <c r="M12" s="8">
        <v>50641.171791515597</v>
      </c>
      <c r="N12" s="8">
        <v>115067.01730572501</v>
      </c>
      <c r="O12" s="8">
        <v>46262.984465988302</v>
      </c>
      <c r="P12" s="8">
        <v>102172.280668636</v>
      </c>
      <c r="Q12" s="8">
        <v>1544140.8019904599</v>
      </c>
      <c r="R12" s="9">
        <v>148601.5257512136</v>
      </c>
      <c r="S12" s="9">
        <v>33.851521342501684</v>
      </c>
      <c r="T12" s="9">
        <v>10700</v>
      </c>
      <c r="U12" s="9">
        <v>89988.6</v>
      </c>
      <c r="V12" s="9">
        <f t="shared" si="0"/>
        <v>100688.6</v>
      </c>
      <c r="W12" s="10">
        <f t="shared" si="1"/>
        <v>249323.97727255611</v>
      </c>
    </row>
    <row r="13" spans="1:23" ht="14.45" x14ac:dyDescent="0.3">
      <c r="A13" s="7" t="s">
        <v>75</v>
      </c>
      <c r="B13" s="8">
        <f>CEILING(63160+0.1*63160,1)</f>
        <v>69476</v>
      </c>
      <c r="C13" s="8">
        <v>80</v>
      </c>
      <c r="D13" s="8">
        <v>16</v>
      </c>
      <c r="E13" s="8" t="s">
        <v>22</v>
      </c>
      <c r="F13" s="8" t="s">
        <v>8</v>
      </c>
      <c r="G13" s="8">
        <v>0.54</v>
      </c>
      <c r="H13" s="8">
        <v>0.28000000000000003</v>
      </c>
      <c r="I13" s="8">
        <v>3.1</v>
      </c>
      <c r="J13" s="8">
        <v>31</v>
      </c>
      <c r="K13" s="8">
        <v>494</v>
      </c>
      <c r="L13" s="8">
        <v>7039.7238495865004</v>
      </c>
      <c r="M13" s="8">
        <v>50641.171791515597</v>
      </c>
      <c r="N13" s="8">
        <v>115067.01730572501</v>
      </c>
      <c r="O13" s="8">
        <v>46262.984465988302</v>
      </c>
      <c r="P13" s="8">
        <v>102172.280668636</v>
      </c>
      <c r="Q13" s="8">
        <v>1544140.8019904599</v>
      </c>
      <c r="R13" s="9">
        <v>148601.5257512136</v>
      </c>
      <c r="S13" s="9">
        <v>33.851521342501684</v>
      </c>
      <c r="T13" s="9">
        <v>21000</v>
      </c>
      <c r="U13" s="9">
        <v>355977.2</v>
      </c>
      <c r="V13" s="9">
        <f t="shared" si="0"/>
        <v>376977.2</v>
      </c>
      <c r="W13" s="10">
        <f t="shared" si="1"/>
        <v>525612.57727255614</v>
      </c>
    </row>
    <row r="14" spans="1:23" ht="14.45" x14ac:dyDescent="0.3">
      <c r="A14" s="7" t="s">
        <v>76</v>
      </c>
      <c r="B14" s="8">
        <f>CEILING(7895+0.1*(7895),1)</f>
        <v>8685</v>
      </c>
      <c r="C14" s="8">
        <v>80</v>
      </c>
      <c r="D14" s="8">
        <v>8</v>
      </c>
      <c r="E14" s="8" t="s">
        <v>22</v>
      </c>
      <c r="F14" s="8" t="s">
        <v>41</v>
      </c>
      <c r="G14" s="8">
        <v>0.54</v>
      </c>
      <c r="H14" s="8">
        <v>0.28000000000000003</v>
      </c>
      <c r="I14" s="8">
        <v>2.2000000000000002</v>
      </c>
      <c r="J14" s="8">
        <v>8</v>
      </c>
      <c r="K14" s="8">
        <v>610</v>
      </c>
      <c r="L14" s="8">
        <v>7039.7238495865004</v>
      </c>
      <c r="M14" s="8">
        <v>50641.171791515597</v>
      </c>
      <c r="N14" s="8">
        <v>115067.01730572501</v>
      </c>
      <c r="O14" s="8">
        <v>46262.984465988302</v>
      </c>
      <c r="P14" s="8">
        <v>102172.280668636</v>
      </c>
      <c r="Q14" s="8">
        <v>1544140.8019904599</v>
      </c>
      <c r="R14" s="9">
        <v>148601.5257512136</v>
      </c>
      <c r="S14" s="9">
        <v>33.851521342501684</v>
      </c>
      <c r="T14" s="9">
        <v>34480</v>
      </c>
      <c r="U14" s="9">
        <v>260532.4</v>
      </c>
      <c r="V14" s="9">
        <f t="shared" si="0"/>
        <v>295012.40000000002</v>
      </c>
      <c r="W14" s="10">
        <f t="shared" si="1"/>
        <v>443647.77727255609</v>
      </c>
    </row>
    <row r="15" spans="1:23" ht="14.45" x14ac:dyDescent="0.3">
      <c r="A15" s="7" t="s">
        <v>77</v>
      </c>
      <c r="B15" s="8">
        <f>CEILING(7895+0.1*(7895),1)</f>
        <v>8685</v>
      </c>
      <c r="C15" s="8">
        <v>80</v>
      </c>
      <c r="D15" s="8">
        <v>16</v>
      </c>
      <c r="E15" s="8" t="s">
        <v>22</v>
      </c>
      <c r="F15" s="8" t="s">
        <v>8</v>
      </c>
      <c r="G15" s="8">
        <v>0.54</v>
      </c>
      <c r="H15" s="8">
        <v>0.28000000000000003</v>
      </c>
      <c r="I15" s="8">
        <v>3.1</v>
      </c>
      <c r="J15" s="8">
        <v>8</v>
      </c>
      <c r="K15" s="8">
        <v>305</v>
      </c>
      <c r="L15" s="8">
        <v>7039.7238495865004</v>
      </c>
      <c r="M15" s="8">
        <v>50641.171791515597</v>
      </c>
      <c r="N15" s="8">
        <v>115067.01730572501</v>
      </c>
      <c r="O15" s="8">
        <v>46262.984465988302</v>
      </c>
      <c r="P15" s="8">
        <v>102172.280668636</v>
      </c>
      <c r="Q15" s="8">
        <v>1544140.8019904599</v>
      </c>
      <c r="R15" s="9">
        <v>148601.5257512136</v>
      </c>
      <c r="S15" s="9">
        <v>33.851521342501684</v>
      </c>
      <c r="T15" s="9">
        <v>21000</v>
      </c>
      <c r="U15" s="9">
        <v>215177.2</v>
      </c>
      <c r="V15" s="9">
        <f t="shared" si="0"/>
        <v>236177.2</v>
      </c>
      <c r="W15" s="10">
        <f t="shared" si="1"/>
        <v>384812.57727255614</v>
      </c>
    </row>
    <row r="27" spans="1:16" ht="14.45" x14ac:dyDescent="0.3">
      <c r="A27">
        <f>7895*8</f>
        <v>63160</v>
      </c>
      <c r="P27">
        <f>0.02/1000</f>
        <v>2.0000000000000002E-5</v>
      </c>
    </row>
    <row r="42" spans="17:24" ht="14.45" x14ac:dyDescent="0.3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ht="14.45" x14ac:dyDescent="0.3">
      <c r="R43" t="s">
        <v>56</v>
      </c>
    </row>
    <row r="44" spans="17:24" ht="14.45" x14ac:dyDescent="0.3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ht="14.45" x14ac:dyDescent="0.3">
      <c r="R45" t="s">
        <v>59</v>
      </c>
      <c r="S45" t="s">
        <v>60</v>
      </c>
      <c r="V45" t="s">
        <v>61</v>
      </c>
    </row>
    <row r="46" spans="17:24" ht="14.45" x14ac:dyDescent="0.3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65" spans="1:25" ht="15.75" thickBo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ht="14.45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ht="14.45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ht="14.45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ht="14.45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ht="14.45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ht="14.45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ht="14.45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ht="14.45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ht="14.45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ht="14.45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ht="14.45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ht="14.45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ht="14.45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ht="14.45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ht="14.45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ht="14.45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ht="14.45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ht="14.45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ht="14.45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ht="14.45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ht="14.45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ht="14.45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3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3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3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3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3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3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3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3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3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3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3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3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3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3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3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3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3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3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3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3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pane xSplit="1" topLeftCell="C1" activePane="topRight" state="frozen"/>
      <selection pane="topRight" activeCell="J7" sqref="J7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3">
      <c r="A2" s="7" t="s">
        <v>24</v>
      </c>
      <c r="B2">
        <v>0</v>
      </c>
      <c r="C2">
        <f>[1]CAPEX!$W3</f>
        <v>307967.22911888885</v>
      </c>
      <c r="D2">
        <f>[1]CAPEX!$W4</f>
        <v>216506.84792333335</v>
      </c>
      <c r="E2">
        <f>[1]CAPEX!$W5</f>
        <v>145045.86878666666</v>
      </c>
      <c r="F2">
        <f>[1]CAPEX!$W6</f>
        <v>218092.13545333332</v>
      </c>
      <c r="G2">
        <f>[1]CAPEX!$W7</f>
        <v>288249.58125666669</v>
      </c>
      <c r="H2">
        <f>[1]CAPEX!$W8</f>
        <v>347869.80689666665</v>
      </c>
      <c r="I2">
        <f>[1]CAPEX!$W9</f>
        <v>221159.28125666664</v>
      </c>
      <c r="J2">
        <f>[1]CAPEX!$W10</f>
        <v>153163.03545333334</v>
      </c>
      <c r="K2">
        <f>[1]CAPEX!$W11</f>
        <v>215033.99423000001</v>
      </c>
      <c r="L2">
        <f>[1]CAPEX!$W12</f>
        <v>178789.21166999999</v>
      </c>
      <c r="M2">
        <f>[1]CAPEX!$W13</f>
        <v>298182.08727000002</v>
      </c>
      <c r="N2">
        <f>[1]CAPEX!$W14</f>
        <v>247844.99423000001</v>
      </c>
      <c r="O2">
        <f>[1]CAPEX!$W15</f>
        <v>196669.21166999999</v>
      </c>
    </row>
    <row r="3" spans="1:15" x14ac:dyDescent="0.3">
      <c r="A3" s="7" t="s">
        <v>65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>H2-C2</f>
        <v>39902.577777777798</v>
      </c>
      <c r="I3">
        <f>D3+(I2-D2)</f>
        <v>4652.4333333332906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71742.733333333337</v>
      </c>
      <c r="H4">
        <v>0</v>
      </c>
      <c r="I4">
        <f>I2-D2</f>
        <v>4652.4333333332906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73046.266666666663</v>
      </c>
      <c r="G5">
        <v>0</v>
      </c>
      <c r="H5">
        <v>0</v>
      </c>
      <c r="I5">
        <v>0</v>
      </c>
      <c r="J5">
        <f>J2-E2</f>
        <v>8117.1666666666861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67090.300000000047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7" t="s">
        <v>72</v>
      </c>
      <c r="B10">
        <v>0</v>
      </c>
      <c r="C10">
        <v>0</v>
      </c>
      <c r="D10">
        <v>0</v>
      </c>
      <c r="E10">
        <v>0</v>
      </c>
      <c r="F10">
        <f>F2-J2</f>
        <v>64929.099999999977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L11+(O2-L2)</f>
        <v>17880</v>
      </c>
    </row>
    <row r="12" spans="1:15" x14ac:dyDescent="0.3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119392.87560000003</v>
      </c>
      <c r="N12">
        <v>0</v>
      </c>
      <c r="O12">
        <f>O2-L2</f>
        <v>17880</v>
      </c>
    </row>
    <row r="13" spans="1:15" x14ac:dyDescent="0.3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50337.093040000007</v>
      </c>
      <c r="N14">
        <v>0</v>
      </c>
      <c r="O14">
        <v>0</v>
      </c>
    </row>
    <row r="15" spans="1:15" x14ac:dyDescent="0.3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101512.87560000003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19" sqref="B19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3" x14ac:dyDescent="0.3">
      <c r="A1" t="s">
        <v>23</v>
      </c>
      <c r="B1" t="s">
        <v>79</v>
      </c>
      <c r="C1" t="s">
        <v>78</v>
      </c>
    </row>
    <row r="2" spans="1:3" x14ac:dyDescent="0.3">
      <c r="A2" s="7" t="s">
        <v>24</v>
      </c>
      <c r="B2">
        <v>54093.514410000003</v>
      </c>
      <c r="C2">
        <v>3.6</v>
      </c>
    </row>
    <row r="3" spans="1:3" x14ac:dyDescent="0.3">
      <c r="A3" s="7" t="s">
        <v>65</v>
      </c>
      <c r="B3">
        <v>28924.563180000001</v>
      </c>
      <c r="C3">
        <v>7.2</v>
      </c>
    </row>
    <row r="4" spans="1:3" x14ac:dyDescent="0.3">
      <c r="A4" s="7" t="s">
        <v>66</v>
      </c>
      <c r="B4">
        <v>65564.735539999994</v>
      </c>
      <c r="C4">
        <v>9.6</v>
      </c>
    </row>
    <row r="5" spans="1:3" x14ac:dyDescent="0.3">
      <c r="A5" s="7" t="s">
        <v>67</v>
      </c>
      <c r="B5">
        <v>66372.63308</v>
      </c>
      <c r="C5">
        <v>9.6</v>
      </c>
    </row>
    <row r="6" spans="1:3" x14ac:dyDescent="0.3">
      <c r="A6" s="7" t="s">
        <v>68</v>
      </c>
      <c r="B6">
        <v>15811.164779999999</v>
      </c>
      <c r="C6">
        <v>12</v>
      </c>
    </row>
    <row r="7" spans="1:3" x14ac:dyDescent="0.3">
      <c r="A7" s="7" t="s">
        <v>69</v>
      </c>
      <c r="B7">
        <v>17908.37803</v>
      </c>
      <c r="C7">
        <v>12</v>
      </c>
    </row>
    <row r="8" spans="1:3" x14ac:dyDescent="0.3">
      <c r="A8" s="7" t="s">
        <v>70</v>
      </c>
      <c r="B8">
        <v>76475.574179999996</v>
      </c>
      <c r="C8">
        <v>12</v>
      </c>
    </row>
    <row r="9" spans="1:3" x14ac:dyDescent="0.3">
      <c r="A9" s="7" t="s">
        <v>71</v>
      </c>
      <c r="B9">
        <v>71590.295100000003</v>
      </c>
      <c r="C9">
        <v>12</v>
      </c>
    </row>
    <row r="10" spans="1:3" x14ac:dyDescent="0.3">
      <c r="A10" s="7" t="s">
        <v>72</v>
      </c>
      <c r="B10">
        <v>72330.433749999997</v>
      </c>
      <c r="C10">
        <v>12</v>
      </c>
    </row>
    <row r="11" spans="1:3" x14ac:dyDescent="0.3">
      <c r="A11" s="7" t="s">
        <v>73</v>
      </c>
      <c r="B11">
        <v>56524.301570000003</v>
      </c>
      <c r="C11">
        <v>7.2</v>
      </c>
    </row>
    <row r="12" spans="1:3" x14ac:dyDescent="0.3">
      <c r="A12" s="7" t="s">
        <v>74</v>
      </c>
      <c r="B12">
        <v>67241.808149999997</v>
      </c>
      <c r="C12">
        <v>9.6</v>
      </c>
    </row>
    <row r="13" spans="1:3" x14ac:dyDescent="0.3">
      <c r="A13" s="7" t="s">
        <v>75</v>
      </c>
      <c r="B13">
        <v>18209.722399999999</v>
      </c>
      <c r="C13">
        <v>12</v>
      </c>
    </row>
    <row r="14" spans="1:3" x14ac:dyDescent="0.3">
      <c r="A14" s="7" t="s">
        <v>76</v>
      </c>
      <c r="B14">
        <v>71129.362139999997</v>
      </c>
      <c r="C14">
        <v>12</v>
      </c>
    </row>
    <row r="15" spans="1:3" x14ac:dyDescent="0.3">
      <c r="A15" s="7" t="s">
        <v>77</v>
      </c>
      <c r="B15">
        <v>75132.715379999994</v>
      </c>
      <c r="C15">
        <v>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A7" workbookViewId="0">
      <selection activeCell="D49" sqref="D49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</cols>
  <sheetData>
    <row r="1" spans="1:34" x14ac:dyDescent="0.3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$I$6*B29</f>
        <v>1497.6000000000001</v>
      </c>
      <c r="P2">
        <f t="shared" ref="P2:T2" si="0">$I$6*C29</f>
        <v>1497.6000000000001</v>
      </c>
      <c r="Q2">
        <f t="shared" si="0"/>
        <v>1497.6000000000001</v>
      </c>
      <c r="R2">
        <f t="shared" si="0"/>
        <v>1346.4</v>
      </c>
      <c r="S2">
        <f t="shared" si="0"/>
        <v>1346.4</v>
      </c>
      <c r="T2">
        <f t="shared" si="0"/>
        <v>1346.4</v>
      </c>
      <c r="U2">
        <f>OPEX!$B$3</f>
        <v>28924.563180000001</v>
      </c>
      <c r="V2">
        <f>O2-U2</f>
        <v>-27426.963180000002</v>
      </c>
      <c r="W2">
        <f>P2-U2</f>
        <v>-27426.963180000002</v>
      </c>
      <c r="X2">
        <f t="shared" ref="X2:X22" si="1">Q2-U2</f>
        <v>-27426.963180000002</v>
      </c>
      <c r="Y2">
        <f>R2-$U2</f>
        <v>-27578.16318</v>
      </c>
      <c r="Z2">
        <f>S2-$U2</f>
        <v>-27578.16318</v>
      </c>
      <c r="AA2">
        <f>T2-$U2</f>
        <v>-27578.16318</v>
      </c>
      <c r="AB2">
        <f>1/POWER(1+$L$25,N2-2018)</f>
        <v>1</v>
      </c>
      <c r="AC2">
        <f>V2*AB2</f>
        <v>-27426.963180000002</v>
      </c>
      <c r="AD2">
        <f>W2*AB2</f>
        <v>-27426.963180000002</v>
      </c>
      <c r="AE2">
        <f>X2*AB2</f>
        <v>-27426.963180000002</v>
      </c>
      <c r="AF2">
        <f>Y2*$AB2</f>
        <v>-27578.16318</v>
      </c>
      <c r="AG2">
        <f>Z2*$AB2</f>
        <v>-27578.16318</v>
      </c>
      <c r="AH2">
        <f>AA2*$AB2</f>
        <v>-27578.16318</v>
      </c>
    </row>
    <row r="3" spans="1:34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$I$6*B30</f>
        <v>1987.2</v>
      </c>
      <c r="P3">
        <f t="shared" ref="P3:P22" si="3">$I$6*C30</f>
        <v>2052</v>
      </c>
      <c r="Q3">
        <f t="shared" ref="Q3:Q22" si="4">$I$6*D30</f>
        <v>2786.4</v>
      </c>
      <c r="R3">
        <f t="shared" ref="R3:R22" si="5">$I$6*E30</f>
        <v>1785.6000000000001</v>
      </c>
      <c r="S3">
        <f t="shared" ref="S3:S22" si="6">$I$6*F30</f>
        <v>1843.2</v>
      </c>
      <c r="T3">
        <f t="shared" ref="T3:T22" si="7">$I$6*G30</f>
        <v>2505.6</v>
      </c>
      <c r="U3">
        <f>OPEX!$B$3</f>
        <v>28924.563180000001</v>
      </c>
      <c r="V3">
        <f t="shared" ref="V3:V22" si="8">O3-U3</f>
        <v>-26937.36318</v>
      </c>
      <c r="W3">
        <f t="shared" ref="W3:W22" si="9">P3-U3</f>
        <v>-26872.563180000001</v>
      </c>
      <c r="X3">
        <f t="shared" si="1"/>
        <v>-26138.16318</v>
      </c>
      <c r="Y3">
        <f t="shared" ref="Y3:Y22" si="10">R3-$U3</f>
        <v>-27138.963180000002</v>
      </c>
      <c r="Z3">
        <f t="shared" ref="Z3:Z22" si="11">S3-$U3</f>
        <v>-27081.36318</v>
      </c>
      <c r="AA3">
        <f t="shared" ref="AA3:AA22" si="12">T3-$U3</f>
        <v>-26418.963180000002</v>
      </c>
      <c r="AB3">
        <f t="shared" ref="AB3:AB22" si="13">1/POWER(1+$L$25,N3-2018)</f>
        <v>0.90909090909090906</v>
      </c>
      <c r="AC3">
        <f t="shared" ref="AC3:AC22" si="14">V3*AB3</f>
        <v>-24488.511981818181</v>
      </c>
      <c r="AD3">
        <f t="shared" ref="AD3:AD22" si="15">W3*AB3</f>
        <v>-24429.602890909093</v>
      </c>
      <c r="AE3">
        <f t="shared" ref="AE3:AE22" si="16">X3*AB3</f>
        <v>-23761.966527272725</v>
      </c>
      <c r="AF3">
        <f t="shared" ref="AF3:AF22" si="17">Y3*$AB3</f>
        <v>-24671.784709090909</v>
      </c>
      <c r="AG3">
        <f t="shared" ref="AG3:AG22" si="18">Z3*$AB3</f>
        <v>-24619.421072727273</v>
      </c>
      <c r="AH3">
        <f t="shared" ref="AH3:AH22" si="19">AA3*$AB3</f>
        <v>-24017.239254545457</v>
      </c>
    </row>
    <row r="4" spans="1:34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2671.2000000000003</v>
      </c>
      <c r="P4">
        <f t="shared" si="3"/>
        <v>2851.2000000000003</v>
      </c>
      <c r="Q4">
        <f t="shared" si="4"/>
        <v>5320.8</v>
      </c>
      <c r="R4">
        <f t="shared" si="5"/>
        <v>2397.6</v>
      </c>
      <c r="S4">
        <f t="shared" si="6"/>
        <v>2563.2000000000003</v>
      </c>
      <c r="T4">
        <f t="shared" si="7"/>
        <v>4788</v>
      </c>
      <c r="U4">
        <f>OPEX!$B$3</f>
        <v>28924.563180000001</v>
      </c>
      <c r="V4">
        <f t="shared" si="8"/>
        <v>-26253.36318</v>
      </c>
      <c r="W4">
        <f t="shared" si="9"/>
        <v>-26073.36318</v>
      </c>
      <c r="X4">
        <f t="shared" si="1"/>
        <v>-23603.763180000002</v>
      </c>
      <c r="Y4">
        <f t="shared" si="10"/>
        <v>-26526.963180000002</v>
      </c>
      <c r="Z4">
        <f t="shared" si="11"/>
        <v>-26361.36318</v>
      </c>
      <c r="AA4">
        <f t="shared" si="12"/>
        <v>-24136.563180000001</v>
      </c>
      <c r="AB4">
        <f t="shared" si="13"/>
        <v>0.82644628099173545</v>
      </c>
      <c r="AC4">
        <f t="shared" si="14"/>
        <v>-21696.994363636361</v>
      </c>
      <c r="AD4">
        <f t="shared" si="15"/>
        <v>-21548.234033057848</v>
      </c>
      <c r="AE4">
        <f t="shared" si="16"/>
        <v>-19507.242297520661</v>
      </c>
      <c r="AF4">
        <f t="shared" si="17"/>
        <v>-21923.110066115703</v>
      </c>
      <c r="AG4">
        <f t="shared" si="18"/>
        <v>-21786.25056198347</v>
      </c>
      <c r="AH4">
        <f t="shared" si="19"/>
        <v>-19947.572876033057</v>
      </c>
    </row>
    <row r="5" spans="1:34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3628.8</v>
      </c>
      <c r="P5">
        <f t="shared" si="3"/>
        <v>4003.2000000000003</v>
      </c>
      <c r="Q5">
        <f t="shared" si="4"/>
        <v>10281.6</v>
      </c>
      <c r="R5">
        <f t="shared" si="5"/>
        <v>3261.6</v>
      </c>
      <c r="S5">
        <f t="shared" si="6"/>
        <v>3600</v>
      </c>
      <c r="T5">
        <f t="shared" si="7"/>
        <v>9252</v>
      </c>
      <c r="U5">
        <f>OPEX!$B$3</f>
        <v>28924.563180000001</v>
      </c>
      <c r="V5">
        <f t="shared" si="8"/>
        <v>-25295.763180000002</v>
      </c>
      <c r="W5">
        <f t="shared" si="9"/>
        <v>-24921.36318</v>
      </c>
      <c r="X5">
        <f t="shared" si="1"/>
        <v>-18642.963179999999</v>
      </c>
      <c r="Y5">
        <f t="shared" si="10"/>
        <v>-25662.963180000002</v>
      </c>
      <c r="Z5">
        <f t="shared" si="11"/>
        <v>-25324.563180000001</v>
      </c>
      <c r="AA5">
        <f t="shared" si="12"/>
        <v>-19672.563180000001</v>
      </c>
      <c r="AB5">
        <f t="shared" si="13"/>
        <v>0.75131480090157754</v>
      </c>
      <c r="AC5">
        <f t="shared" si="14"/>
        <v>-19005.081277235156</v>
      </c>
      <c r="AD5">
        <f t="shared" si="15"/>
        <v>-18723.789015777606</v>
      </c>
      <c r="AE5">
        <f t="shared" si="16"/>
        <v>-14006.734169797141</v>
      </c>
      <c r="AF5">
        <f t="shared" si="17"/>
        <v>-19280.964072126219</v>
      </c>
      <c r="AG5">
        <f t="shared" si="18"/>
        <v>-19026.719143501123</v>
      </c>
      <c r="AH5">
        <f t="shared" si="19"/>
        <v>-14780.287888805406</v>
      </c>
    </row>
    <row r="6" spans="1:34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4946.4000000000005</v>
      </c>
      <c r="P6">
        <f t="shared" si="3"/>
        <v>5644.8</v>
      </c>
      <c r="Q6">
        <f t="shared" si="4"/>
        <v>19951.2</v>
      </c>
      <c r="R6">
        <f t="shared" si="5"/>
        <v>4449.6000000000004</v>
      </c>
      <c r="S6">
        <f t="shared" si="6"/>
        <v>5076</v>
      </c>
      <c r="T6">
        <f t="shared" si="7"/>
        <v>17949.600000000002</v>
      </c>
      <c r="U6">
        <f>OPEX!$B$3</f>
        <v>28924.563180000001</v>
      </c>
      <c r="V6">
        <f t="shared" si="8"/>
        <v>-23978.16318</v>
      </c>
      <c r="W6">
        <f t="shared" si="9"/>
        <v>-23279.763180000002</v>
      </c>
      <c r="X6">
        <f t="shared" si="1"/>
        <v>-8973.3631800000003</v>
      </c>
      <c r="Y6">
        <f t="shared" si="10"/>
        <v>-24474.963179999999</v>
      </c>
      <c r="Z6">
        <f t="shared" si="11"/>
        <v>-23848.563180000001</v>
      </c>
      <c r="AA6">
        <f t="shared" si="12"/>
        <v>-10974.963179999999</v>
      </c>
      <c r="AB6">
        <f t="shared" si="13"/>
        <v>0.68301345536507052</v>
      </c>
      <c r="AC6">
        <f t="shared" si="14"/>
        <v>-16377.408086879306</v>
      </c>
      <c r="AD6">
        <f t="shared" si="15"/>
        <v>-15900.391489652344</v>
      </c>
      <c r="AE6">
        <f t="shared" si="16"/>
        <v>-6128.9277918174976</v>
      </c>
      <c r="AF6">
        <f t="shared" si="17"/>
        <v>-16716.729171504674</v>
      </c>
      <c r="AG6">
        <f t="shared" si="18"/>
        <v>-16288.889543063995</v>
      </c>
      <c r="AH6">
        <f t="shared" si="19"/>
        <v>-7496.0475240762216</v>
      </c>
    </row>
    <row r="7" spans="1:34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6753.6</v>
      </c>
      <c r="P7">
        <f t="shared" si="3"/>
        <v>7984.8</v>
      </c>
      <c r="Q7">
        <f t="shared" si="4"/>
        <v>38433.599999999999</v>
      </c>
      <c r="R7">
        <f t="shared" si="5"/>
        <v>6076.8</v>
      </c>
      <c r="S7">
        <f t="shared" si="6"/>
        <v>7185.6</v>
      </c>
      <c r="T7">
        <f t="shared" si="7"/>
        <v>34588.800000000003</v>
      </c>
      <c r="U7">
        <f>OPEX!$B$3</f>
        <v>28924.563180000001</v>
      </c>
      <c r="V7">
        <f t="shared" si="8"/>
        <v>-22170.963179999999</v>
      </c>
      <c r="W7">
        <f t="shared" si="9"/>
        <v>-20939.763180000002</v>
      </c>
      <c r="X7">
        <f t="shared" si="1"/>
        <v>9509.0368199999975</v>
      </c>
      <c r="Y7">
        <f t="shared" si="10"/>
        <v>-22847.763180000002</v>
      </c>
      <c r="Z7">
        <f t="shared" si="11"/>
        <v>-21738.963179999999</v>
      </c>
      <c r="AA7">
        <f t="shared" si="12"/>
        <v>5664.2368200000019</v>
      </c>
      <c r="AB7">
        <f t="shared" si="13"/>
        <v>0.62092132305915493</v>
      </c>
      <c r="AC7">
        <f t="shared" si="14"/>
        <v>-13766.423791221408</v>
      </c>
      <c r="AD7">
        <f t="shared" si="15"/>
        <v>-13001.945458270979</v>
      </c>
      <c r="AE7">
        <f t="shared" si="16"/>
        <v>5904.3637232926176</v>
      </c>
      <c r="AF7">
        <f t="shared" si="17"/>
        <v>-14186.663342667845</v>
      </c>
      <c r="AG7">
        <f t="shared" si="18"/>
        <v>-13498.185779659852</v>
      </c>
      <c r="AH7">
        <f t="shared" si="19"/>
        <v>3517.0454203947816</v>
      </c>
    </row>
    <row r="8" spans="1:34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9244.8000000000011</v>
      </c>
      <c r="P8">
        <f t="shared" si="3"/>
        <v>11296.800000000001</v>
      </c>
      <c r="Q8">
        <f t="shared" si="4"/>
        <v>72417.600000000006</v>
      </c>
      <c r="R8">
        <f t="shared" si="5"/>
        <v>8316</v>
      </c>
      <c r="S8">
        <f t="shared" si="6"/>
        <v>10166.4</v>
      </c>
      <c r="T8">
        <f t="shared" si="7"/>
        <v>65174.400000000001</v>
      </c>
      <c r="U8">
        <f>OPEX!$B$3</f>
        <v>28924.563180000001</v>
      </c>
      <c r="V8">
        <f t="shared" si="8"/>
        <v>-19679.763180000002</v>
      </c>
      <c r="W8">
        <f t="shared" si="9"/>
        <v>-17627.763180000002</v>
      </c>
      <c r="X8">
        <f t="shared" si="1"/>
        <v>43493.036820000008</v>
      </c>
      <c r="Y8">
        <f t="shared" si="10"/>
        <v>-20608.563180000001</v>
      </c>
      <c r="Z8">
        <f t="shared" si="11"/>
        <v>-18758.163180000003</v>
      </c>
      <c r="AA8">
        <f t="shared" si="12"/>
        <v>36249.836819999997</v>
      </c>
      <c r="AB8">
        <f t="shared" si="13"/>
        <v>0.56447393005377722</v>
      </c>
      <c r="AC8">
        <f t="shared" si="14"/>
        <v>-11108.71326474222</v>
      </c>
      <c r="AD8">
        <f t="shared" si="15"/>
        <v>-9950.4127602718709</v>
      </c>
      <c r="AE8">
        <f t="shared" si="16"/>
        <v>24550.685423759041</v>
      </c>
      <c r="AF8">
        <f t="shared" si="17"/>
        <v>-11632.996650976169</v>
      </c>
      <c r="AG8">
        <f t="shared" si="18"/>
        <v>-10588.494090804661</v>
      </c>
      <c r="AH8">
        <f t="shared" si="19"/>
        <v>20462.087853593515</v>
      </c>
    </row>
    <row r="9" spans="1:34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12636</v>
      </c>
      <c r="P9">
        <f t="shared" si="3"/>
        <v>15962.4</v>
      </c>
      <c r="Q9">
        <f t="shared" si="4"/>
        <v>130125.6</v>
      </c>
      <c r="R9">
        <f t="shared" si="5"/>
        <v>11368.800000000001</v>
      </c>
      <c r="S9">
        <f t="shared" si="6"/>
        <v>14364</v>
      </c>
      <c r="T9">
        <f t="shared" si="7"/>
        <v>117108</v>
      </c>
      <c r="U9">
        <f>OPEX!$B$3</f>
        <v>28924.563180000001</v>
      </c>
      <c r="V9">
        <f t="shared" si="8"/>
        <v>-16288.563180000001</v>
      </c>
      <c r="W9">
        <f t="shared" si="9"/>
        <v>-12962.163180000001</v>
      </c>
      <c r="X9">
        <f t="shared" si="1"/>
        <v>101201.03682000001</v>
      </c>
      <c r="Y9">
        <f t="shared" si="10"/>
        <v>-17555.763180000002</v>
      </c>
      <c r="Z9">
        <f t="shared" si="11"/>
        <v>-14560.563180000001</v>
      </c>
      <c r="AA9">
        <f t="shared" si="12"/>
        <v>88183.436820000003</v>
      </c>
      <c r="AB9">
        <f t="shared" si="13"/>
        <v>0.51315811823070645</v>
      </c>
      <c r="AC9">
        <f t="shared" si="14"/>
        <v>-8358.6084301307728</v>
      </c>
      <c r="AD9">
        <f t="shared" si="15"/>
        <v>-6651.6392656481503</v>
      </c>
      <c r="AE9">
        <f t="shared" si="16"/>
        <v>51932.133617547639</v>
      </c>
      <c r="AF9">
        <f t="shared" si="17"/>
        <v>-9008.8823975527248</v>
      </c>
      <c r="AG9">
        <f t="shared" si="18"/>
        <v>-7471.8712018281112</v>
      </c>
      <c r="AH9">
        <f t="shared" si="19"/>
        <v>45252.046497667594</v>
      </c>
    </row>
    <row r="10" spans="1:34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17236.8</v>
      </c>
      <c r="P10">
        <f t="shared" si="3"/>
        <v>22485.600000000002</v>
      </c>
      <c r="Q10">
        <f t="shared" si="4"/>
        <v>213847.2</v>
      </c>
      <c r="R10">
        <f t="shared" si="5"/>
        <v>15508.800000000001</v>
      </c>
      <c r="S10">
        <f t="shared" si="6"/>
        <v>20232</v>
      </c>
      <c r="T10">
        <f t="shared" si="7"/>
        <v>192456</v>
      </c>
      <c r="U10">
        <f>OPEX!$B$3</f>
        <v>28924.563180000001</v>
      </c>
      <c r="V10">
        <f t="shared" si="8"/>
        <v>-11687.763180000002</v>
      </c>
      <c r="W10">
        <f t="shared" si="9"/>
        <v>-6438.9631799999988</v>
      </c>
      <c r="X10">
        <f t="shared" si="1"/>
        <v>184922.63682000001</v>
      </c>
      <c r="Y10">
        <f t="shared" si="10"/>
        <v>-13415.76318</v>
      </c>
      <c r="Z10">
        <f t="shared" si="11"/>
        <v>-8692.563180000001</v>
      </c>
      <c r="AA10">
        <f t="shared" si="12"/>
        <v>163531.43682</v>
      </c>
      <c r="AB10">
        <f t="shared" si="13"/>
        <v>0.46650738020973315</v>
      </c>
      <c r="AC10">
        <f t="shared" si="14"/>
        <v>-5452.4277816135809</v>
      </c>
      <c r="AD10">
        <f t="shared" si="15"/>
        <v>-3003.8238443687319</v>
      </c>
      <c r="AE10">
        <f t="shared" si="16"/>
        <v>86267.774844374144</v>
      </c>
      <c r="AF10">
        <f t="shared" si="17"/>
        <v>-6258.5525346159984</v>
      </c>
      <c r="AG10">
        <f t="shared" si="18"/>
        <v>-4055.1448764093875</v>
      </c>
      <c r="AH10">
        <f t="shared" si="19"/>
        <v>76288.622172831689</v>
      </c>
    </row>
    <row r="11" spans="1:34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23450.400000000001</v>
      </c>
      <c r="P11">
        <f t="shared" si="3"/>
        <v>31514.400000000001</v>
      </c>
      <c r="Q11">
        <f t="shared" si="4"/>
        <v>303307.2</v>
      </c>
      <c r="R11">
        <f t="shared" si="5"/>
        <v>21103.200000000001</v>
      </c>
      <c r="S11">
        <f t="shared" si="6"/>
        <v>28360.799999999999</v>
      </c>
      <c r="T11">
        <f t="shared" si="7"/>
        <v>272973.60000000003</v>
      </c>
      <c r="U11">
        <f>OPEX!$B$3</f>
        <v>28924.563180000001</v>
      </c>
      <c r="V11">
        <f t="shared" si="8"/>
        <v>-5474.1631799999996</v>
      </c>
      <c r="W11">
        <f t="shared" si="9"/>
        <v>2589.8368200000004</v>
      </c>
      <c r="X11">
        <f t="shared" si="1"/>
        <v>274382.63682000001</v>
      </c>
      <c r="Y11">
        <f t="shared" si="10"/>
        <v>-7821.3631800000003</v>
      </c>
      <c r="Z11">
        <f t="shared" si="11"/>
        <v>-563.76318000000174</v>
      </c>
      <c r="AA11">
        <f t="shared" si="12"/>
        <v>244049.03682000004</v>
      </c>
      <c r="AB11">
        <f t="shared" si="13"/>
        <v>0.42409761837248466</v>
      </c>
      <c r="AC11">
        <f t="shared" si="14"/>
        <v>-2321.5795672203467</v>
      </c>
      <c r="AD11">
        <f t="shared" si="15"/>
        <v>1098.3436273353695</v>
      </c>
      <c r="AE11">
        <f t="shared" si="16"/>
        <v>116365.02279812442</v>
      </c>
      <c r="AF11">
        <f t="shared" si="17"/>
        <v>-3317.0214970642432</v>
      </c>
      <c r="AG11">
        <f t="shared" si="18"/>
        <v>-239.09062196409911</v>
      </c>
      <c r="AH11">
        <f t="shared" si="19"/>
        <v>103500.61528146084</v>
      </c>
    </row>
    <row r="12" spans="1:34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31766.400000000001</v>
      </c>
      <c r="P12">
        <f t="shared" si="3"/>
        <v>43855.200000000004</v>
      </c>
      <c r="Q12">
        <f t="shared" si="4"/>
        <v>357019.2</v>
      </c>
      <c r="R12">
        <f t="shared" si="5"/>
        <v>28584</v>
      </c>
      <c r="S12">
        <f t="shared" si="6"/>
        <v>39463.200000000004</v>
      </c>
      <c r="T12">
        <f t="shared" si="7"/>
        <v>321314.40000000002</v>
      </c>
      <c r="U12">
        <f>OPEX!$B$3</f>
        <v>28924.563180000001</v>
      </c>
      <c r="V12">
        <f t="shared" si="8"/>
        <v>2841.8368200000004</v>
      </c>
      <c r="W12">
        <f t="shared" si="9"/>
        <v>14930.636820000003</v>
      </c>
      <c r="X12">
        <f t="shared" si="1"/>
        <v>328094.63682000001</v>
      </c>
      <c r="Y12">
        <f t="shared" si="10"/>
        <v>-340.56318000000101</v>
      </c>
      <c r="Z12">
        <f t="shared" si="11"/>
        <v>10538.636820000003</v>
      </c>
      <c r="AA12">
        <f t="shared" si="12"/>
        <v>292389.83682000003</v>
      </c>
      <c r="AB12">
        <f t="shared" si="13"/>
        <v>0.38554328942953148</v>
      </c>
      <c r="AC12">
        <f t="shared" si="14"/>
        <v>1095.6511156047595</v>
      </c>
      <c r="AD12">
        <f t="shared" si="15"/>
        <v>5756.4068328604808</v>
      </c>
      <c r="AE12">
        <f t="shared" si="16"/>
        <v>126494.68552377028</v>
      </c>
      <c r="AF12">
        <f t="shared" si="17"/>
        <v>-131.30184867578203</v>
      </c>
      <c r="AG12">
        <f t="shared" si="18"/>
        <v>4063.1007056859785</v>
      </c>
      <c r="AH12">
        <f t="shared" si="19"/>
        <v>112728.93948334675</v>
      </c>
    </row>
    <row r="13" spans="1:34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42753.599999999999</v>
      </c>
      <c r="P13">
        <f t="shared" si="3"/>
        <v>60415.200000000004</v>
      </c>
      <c r="Q13">
        <f t="shared" si="4"/>
        <v>368524.79999999999</v>
      </c>
      <c r="R13">
        <f t="shared" si="5"/>
        <v>38476.800000000003</v>
      </c>
      <c r="S13">
        <f t="shared" si="6"/>
        <v>54367.200000000004</v>
      </c>
      <c r="T13">
        <f t="shared" si="7"/>
        <v>331668</v>
      </c>
      <c r="U13">
        <f>OPEX!$B$3</f>
        <v>28924.563180000001</v>
      </c>
      <c r="V13">
        <f t="shared" si="8"/>
        <v>13829.036819999998</v>
      </c>
      <c r="W13">
        <f t="shared" si="9"/>
        <v>31490.636820000003</v>
      </c>
      <c r="X13">
        <f t="shared" si="1"/>
        <v>339600.23681999999</v>
      </c>
      <c r="Y13">
        <f t="shared" si="10"/>
        <v>9552.2368200000019</v>
      </c>
      <c r="Z13">
        <f t="shared" si="11"/>
        <v>25442.636820000003</v>
      </c>
      <c r="AA13">
        <f t="shared" si="12"/>
        <v>302743.43682</v>
      </c>
      <c r="AB13">
        <f t="shared" si="13"/>
        <v>0.3504938994813922</v>
      </c>
      <c r="AC13">
        <f t="shared" si="14"/>
        <v>4846.993041113551</v>
      </c>
      <c r="AD13">
        <f t="shared" si="15"/>
        <v>11037.276096194109</v>
      </c>
      <c r="AE13">
        <f t="shared" si="16"/>
        <v>119027.81126784606</v>
      </c>
      <c r="AF13">
        <f t="shared" si="17"/>
        <v>3348.000731811534</v>
      </c>
      <c r="AG13">
        <f t="shared" si="18"/>
        <v>8917.4889921306494</v>
      </c>
      <c r="AH13">
        <f t="shared" si="19"/>
        <v>106109.7277134403</v>
      </c>
    </row>
    <row r="14" spans="1:34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57074.400000000001</v>
      </c>
      <c r="P14">
        <f t="shared" si="3"/>
        <v>82072.800000000003</v>
      </c>
      <c r="Q14">
        <f t="shared" si="4"/>
        <v>369057.60000000003</v>
      </c>
      <c r="R14">
        <f t="shared" si="5"/>
        <v>51364.800000000003</v>
      </c>
      <c r="S14">
        <f t="shared" si="6"/>
        <v>73864.800000000003</v>
      </c>
      <c r="T14">
        <f t="shared" si="7"/>
        <v>332150.40000000002</v>
      </c>
      <c r="U14">
        <f>OPEX!$B$3</f>
        <v>28924.563180000001</v>
      </c>
      <c r="V14">
        <f t="shared" si="8"/>
        <v>28149.83682</v>
      </c>
      <c r="W14">
        <f t="shared" si="9"/>
        <v>53148.236820000006</v>
      </c>
      <c r="X14">
        <f t="shared" si="1"/>
        <v>340133.03682000004</v>
      </c>
      <c r="Y14">
        <f t="shared" si="10"/>
        <v>22440.236820000002</v>
      </c>
      <c r="Z14">
        <f t="shared" si="11"/>
        <v>44940.236820000006</v>
      </c>
      <c r="AA14">
        <f t="shared" si="12"/>
        <v>303225.83682000003</v>
      </c>
      <c r="AB14">
        <f t="shared" si="13"/>
        <v>0.31863081771035656</v>
      </c>
      <c r="AC14">
        <f t="shared" si="14"/>
        <v>8969.4055243697039</v>
      </c>
      <c r="AD14">
        <f t="shared" si="15"/>
        <v>16934.666157820284</v>
      </c>
      <c r="AE14">
        <f t="shared" si="16"/>
        <v>108376.86765226343</v>
      </c>
      <c r="AF14">
        <f t="shared" si="17"/>
        <v>7150.1510075706519</v>
      </c>
      <c r="AG14">
        <f t="shared" si="18"/>
        <v>14319.344406053677</v>
      </c>
      <c r="AH14">
        <f t="shared" si="19"/>
        <v>96617.09633686376</v>
      </c>
    </row>
    <row r="15" spans="1:34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75362.400000000009</v>
      </c>
      <c r="P15">
        <f t="shared" si="3"/>
        <v>109440</v>
      </c>
      <c r="Q15">
        <f t="shared" si="4"/>
        <v>369136.8</v>
      </c>
      <c r="R15">
        <f t="shared" si="5"/>
        <v>67824</v>
      </c>
      <c r="S15">
        <f t="shared" si="6"/>
        <v>98496</v>
      </c>
      <c r="T15">
        <f t="shared" si="7"/>
        <v>332222.40000000002</v>
      </c>
      <c r="U15">
        <f>OPEX!$B$3</f>
        <v>28924.563180000001</v>
      </c>
      <c r="V15">
        <f t="shared" si="8"/>
        <v>46437.836820000011</v>
      </c>
      <c r="W15">
        <f t="shared" si="9"/>
        <v>80515.436820000003</v>
      </c>
      <c r="X15">
        <f t="shared" si="1"/>
        <v>340212.23681999999</v>
      </c>
      <c r="Y15">
        <f t="shared" si="10"/>
        <v>38899.436820000003</v>
      </c>
      <c r="Z15">
        <f t="shared" si="11"/>
        <v>69571.436820000003</v>
      </c>
      <c r="AA15">
        <f t="shared" si="12"/>
        <v>303297.83682000003</v>
      </c>
      <c r="AB15">
        <f t="shared" si="13"/>
        <v>0.28966437973668779</v>
      </c>
      <c r="AC15">
        <f t="shared" si="14"/>
        <v>13451.387198778826</v>
      </c>
      <c r="AD15">
        <f t="shared" si="15"/>
        <v>23322.454065693775</v>
      </c>
      <c r="AE15">
        <f t="shared" si="16"/>
        <v>98547.366557296438</v>
      </c>
      <c r="AF15">
        <f t="shared" si="17"/>
        <v>11267.781238571775</v>
      </c>
      <c r="AG15">
        <f t="shared" si="18"/>
        <v>20152.367093855464</v>
      </c>
      <c r="AH15">
        <f t="shared" si="19"/>
        <v>87854.579777944455</v>
      </c>
    </row>
    <row r="16" spans="1:34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98085.6</v>
      </c>
      <c r="P16">
        <f t="shared" si="3"/>
        <v>142452</v>
      </c>
      <c r="Q16">
        <f t="shared" si="4"/>
        <v>369187.2</v>
      </c>
      <c r="R16">
        <f t="shared" si="5"/>
        <v>88272</v>
      </c>
      <c r="S16">
        <f t="shared" si="6"/>
        <v>128203.2</v>
      </c>
      <c r="T16">
        <f t="shared" si="7"/>
        <v>332265.60000000003</v>
      </c>
      <c r="U16">
        <f>OPEX!$B$3</f>
        <v>28924.563180000001</v>
      </c>
      <c r="V16">
        <f t="shared" si="8"/>
        <v>69161.036820000008</v>
      </c>
      <c r="W16">
        <f t="shared" si="9"/>
        <v>113527.43682</v>
      </c>
      <c r="X16">
        <f t="shared" si="1"/>
        <v>340262.63682000001</v>
      </c>
      <c r="Y16">
        <f t="shared" si="10"/>
        <v>59347.436820000003</v>
      </c>
      <c r="Z16">
        <f t="shared" si="11"/>
        <v>99278.63682</v>
      </c>
      <c r="AA16">
        <f t="shared" si="12"/>
        <v>303341.03682000004</v>
      </c>
      <c r="AB16">
        <f t="shared" si="13"/>
        <v>0.26333125430607973</v>
      </c>
      <c r="AC16">
        <f t="shared" si="14"/>
        <v>18212.262574919565</v>
      </c>
      <c r="AD16">
        <f t="shared" si="15"/>
        <v>29895.322335964822</v>
      </c>
      <c r="AE16">
        <f t="shared" si="16"/>
        <v>89601.786947304674</v>
      </c>
      <c r="AF16">
        <f t="shared" si="17"/>
        <v>15628.03497766142</v>
      </c>
      <c r="AG16">
        <f t="shared" si="18"/>
        <v>26143.167959608352</v>
      </c>
      <c r="AH16">
        <f t="shared" si="19"/>
        <v>79879.175708317329</v>
      </c>
    </row>
    <row r="17" spans="1:34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125380.8</v>
      </c>
      <c r="P17">
        <f t="shared" si="3"/>
        <v>179971.20000000001</v>
      </c>
      <c r="Q17">
        <f t="shared" si="4"/>
        <v>369216</v>
      </c>
      <c r="R17">
        <f t="shared" si="5"/>
        <v>112838.40000000001</v>
      </c>
      <c r="S17">
        <f t="shared" si="6"/>
        <v>161971.20000000001</v>
      </c>
      <c r="T17">
        <f t="shared" si="7"/>
        <v>332294.40000000002</v>
      </c>
      <c r="U17">
        <f>OPEX!$B$3</f>
        <v>28924.563180000001</v>
      </c>
      <c r="V17">
        <f t="shared" si="8"/>
        <v>96456.236820000006</v>
      </c>
      <c r="W17">
        <f t="shared" si="9"/>
        <v>151046.63682000001</v>
      </c>
      <c r="X17">
        <f t="shared" si="1"/>
        <v>340291.43682</v>
      </c>
      <c r="Y17">
        <f t="shared" si="10"/>
        <v>83913.836820000011</v>
      </c>
      <c r="Z17">
        <f t="shared" si="11"/>
        <v>133046.63682000001</v>
      </c>
      <c r="AA17">
        <f t="shared" si="12"/>
        <v>303369.83682000003</v>
      </c>
      <c r="AB17">
        <f t="shared" si="13"/>
        <v>0.23939204936916339</v>
      </c>
      <c r="AC17">
        <f t="shared" si="14"/>
        <v>23090.856206777156</v>
      </c>
      <c r="AD17">
        <f t="shared" si="15"/>
        <v>36159.363938659539</v>
      </c>
      <c r="AE17">
        <f t="shared" si="16"/>
        <v>81463.064443116979</v>
      </c>
      <c r="AF17">
        <f t="shared" si="17"/>
        <v>20088.305366769364</v>
      </c>
      <c r="AG17">
        <f t="shared" si="18"/>
        <v>31850.307050014595</v>
      </c>
      <c r="AH17">
        <f t="shared" si="19"/>
        <v>72624.32695312849</v>
      </c>
    </row>
    <row r="18" spans="1:34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156765.6</v>
      </c>
      <c r="P18">
        <f t="shared" si="3"/>
        <v>219528</v>
      </c>
      <c r="Q18">
        <f t="shared" si="4"/>
        <v>369230.4</v>
      </c>
      <c r="R18">
        <f t="shared" si="5"/>
        <v>141084</v>
      </c>
      <c r="S18">
        <f t="shared" si="6"/>
        <v>197575.2</v>
      </c>
      <c r="T18">
        <f t="shared" si="7"/>
        <v>332301.60000000003</v>
      </c>
      <c r="U18">
        <f>OPEX!$B$3</f>
        <v>28924.563180000001</v>
      </c>
      <c r="V18">
        <f t="shared" si="8"/>
        <v>127841.03682000001</v>
      </c>
      <c r="W18">
        <f t="shared" si="9"/>
        <v>190603.43682</v>
      </c>
      <c r="X18">
        <f t="shared" si="1"/>
        <v>340305.83682000003</v>
      </c>
      <c r="Y18">
        <f t="shared" si="10"/>
        <v>112159.43682</v>
      </c>
      <c r="Z18">
        <f t="shared" si="11"/>
        <v>168650.63682000001</v>
      </c>
      <c r="AA18">
        <f t="shared" si="12"/>
        <v>303377.03682000004</v>
      </c>
      <c r="AB18">
        <f t="shared" si="13"/>
        <v>0.21762913579014853</v>
      </c>
      <c r="AC18">
        <f t="shared" si="14"/>
        <v>27821.934361653159</v>
      </c>
      <c r="AD18">
        <f t="shared" si="15"/>
        <v>41480.861233768774</v>
      </c>
      <c r="AE18">
        <f t="shared" si="16"/>
        <v>74060.465171479911</v>
      </c>
      <c r="AF18">
        <f t="shared" si="17"/>
        <v>24409.161305846366</v>
      </c>
      <c r="AG18">
        <f t="shared" si="18"/>
        <v>36703.29234159481</v>
      </c>
      <c r="AH18">
        <f t="shared" si="19"/>
        <v>66023.682341712672</v>
      </c>
    </row>
    <row r="19" spans="1:34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190951.2</v>
      </c>
      <c r="P19">
        <f t="shared" si="3"/>
        <v>257702.39999999999</v>
      </c>
      <c r="Q19">
        <f t="shared" si="4"/>
        <v>369237.60000000003</v>
      </c>
      <c r="R19">
        <f t="shared" si="5"/>
        <v>171849.60000000001</v>
      </c>
      <c r="S19">
        <f t="shared" si="6"/>
        <v>231926.39999999999</v>
      </c>
      <c r="T19">
        <f t="shared" si="7"/>
        <v>332308.8</v>
      </c>
      <c r="U19">
        <f>OPEX!$B$3</f>
        <v>28924.563180000001</v>
      </c>
      <c r="V19">
        <f t="shared" si="8"/>
        <v>162026.63682000001</v>
      </c>
      <c r="W19">
        <f t="shared" si="9"/>
        <v>228777.83682</v>
      </c>
      <c r="X19">
        <f t="shared" si="1"/>
        <v>340313.03682000004</v>
      </c>
      <c r="Y19">
        <f t="shared" si="10"/>
        <v>142925.03682000001</v>
      </c>
      <c r="Z19">
        <f t="shared" si="11"/>
        <v>203001.83682</v>
      </c>
      <c r="AA19">
        <f t="shared" si="12"/>
        <v>303384.23681999999</v>
      </c>
      <c r="AB19">
        <f t="shared" si="13"/>
        <v>0.19784466890013502</v>
      </c>
      <c r="AC19">
        <f t="shared" si="14"/>
        <v>32056.106314655328</v>
      </c>
      <c r="AD19">
        <f t="shared" si="15"/>
        <v>45262.475377342016</v>
      </c>
      <c r="AE19">
        <f t="shared" si="16"/>
        <v>67329.12009205237</v>
      </c>
      <c r="AF19">
        <f t="shared" si="17"/>
        <v>28276.956587192508</v>
      </c>
      <c r="AG19">
        <f t="shared" si="18"/>
        <v>40162.831191772137</v>
      </c>
      <c r="AH19">
        <f t="shared" si="19"/>
        <v>60022.953883173053</v>
      </c>
    </row>
    <row r="20" spans="1:34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225892.80000000002</v>
      </c>
      <c r="P20">
        <f t="shared" si="3"/>
        <v>291088.8</v>
      </c>
      <c r="Q20">
        <f t="shared" si="4"/>
        <v>369244.8</v>
      </c>
      <c r="R20">
        <f t="shared" si="5"/>
        <v>203299.20000000001</v>
      </c>
      <c r="S20">
        <f t="shared" si="6"/>
        <v>261979.2</v>
      </c>
      <c r="T20">
        <f t="shared" si="7"/>
        <v>332316</v>
      </c>
      <c r="U20">
        <f>OPEX!$B$3</f>
        <v>28924.563180000001</v>
      </c>
      <c r="V20">
        <f t="shared" si="8"/>
        <v>196968.23682000002</v>
      </c>
      <c r="W20">
        <f t="shared" si="9"/>
        <v>262164.23681999999</v>
      </c>
      <c r="X20">
        <f t="shared" si="1"/>
        <v>340320.23681999999</v>
      </c>
      <c r="Y20">
        <f t="shared" si="10"/>
        <v>174374.63682000001</v>
      </c>
      <c r="Z20">
        <f t="shared" si="11"/>
        <v>233054.63682000001</v>
      </c>
      <c r="AA20">
        <f t="shared" si="12"/>
        <v>303391.43682</v>
      </c>
      <c r="AB20">
        <f t="shared" si="13"/>
        <v>0.17985878990921364</v>
      </c>
      <c r="AC20">
        <f t="shared" si="14"/>
        <v>35426.468724996623</v>
      </c>
      <c r="AD20">
        <f t="shared" si="15"/>
        <v>47152.542391917712</v>
      </c>
      <c r="AE20">
        <f t="shared" si="16"/>
        <v>61209.585976062212</v>
      </c>
      <c r="AF20">
        <f t="shared" si="17"/>
        <v>31362.811169303812</v>
      </c>
      <c r="AG20">
        <f t="shared" si="18"/>
        <v>41916.924961176468</v>
      </c>
      <c r="AH20">
        <f t="shared" si="19"/>
        <v>54567.616695262841</v>
      </c>
    </row>
    <row r="21" spans="1:34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259128</v>
      </c>
      <c r="P21">
        <f t="shared" si="3"/>
        <v>317512.8</v>
      </c>
      <c r="Q21">
        <f t="shared" si="4"/>
        <v>369252</v>
      </c>
      <c r="R21">
        <f t="shared" si="5"/>
        <v>233215.2</v>
      </c>
      <c r="S21">
        <f t="shared" si="6"/>
        <v>285760.8</v>
      </c>
      <c r="T21">
        <f t="shared" si="7"/>
        <v>332323.20000000001</v>
      </c>
      <c r="U21">
        <f>OPEX!$B$3</f>
        <v>28924.563180000001</v>
      </c>
      <c r="V21">
        <f t="shared" si="8"/>
        <v>230203.43682</v>
      </c>
      <c r="W21">
        <f t="shared" si="9"/>
        <v>288588.23681999999</v>
      </c>
      <c r="X21">
        <f t="shared" si="1"/>
        <v>340327.43682</v>
      </c>
      <c r="Y21">
        <f t="shared" si="10"/>
        <v>204290.63682000001</v>
      </c>
      <c r="Z21">
        <f t="shared" si="11"/>
        <v>256836.23681999999</v>
      </c>
      <c r="AA21">
        <f t="shared" si="12"/>
        <v>303398.63682000001</v>
      </c>
      <c r="AB21">
        <f t="shared" si="13"/>
        <v>0.16350799082655781</v>
      </c>
      <c r="AC21">
        <f t="shared" si="14"/>
        <v>37640.101435806639</v>
      </c>
      <c r="AD21">
        <f t="shared" si="15"/>
        <v>47186.48277861705</v>
      </c>
      <c r="AE21">
        <f t="shared" si="16"/>
        <v>55646.255417590495</v>
      </c>
      <c r="AF21">
        <f t="shared" si="17"/>
        <v>33403.151571116214</v>
      </c>
      <c r="AG21">
        <f t="shared" si="18"/>
        <v>41994.77705389219</v>
      </c>
      <c r="AH21">
        <f t="shared" si="19"/>
        <v>49608.101525954706</v>
      </c>
    </row>
    <row r="22" spans="1:34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288417.60000000003</v>
      </c>
      <c r="P22">
        <f t="shared" si="3"/>
        <v>336592.8</v>
      </c>
      <c r="Q22">
        <f t="shared" si="4"/>
        <v>369252</v>
      </c>
      <c r="R22">
        <f t="shared" si="5"/>
        <v>259574.39999999999</v>
      </c>
      <c r="S22">
        <f t="shared" si="6"/>
        <v>302932.8</v>
      </c>
      <c r="T22">
        <f t="shared" si="7"/>
        <v>332323.20000000001</v>
      </c>
      <c r="U22">
        <f>OPEX!$B$3</f>
        <v>28924.563180000001</v>
      </c>
      <c r="V22">
        <f t="shared" si="8"/>
        <v>259493.03682000004</v>
      </c>
      <c r="W22">
        <f t="shared" si="9"/>
        <v>307668.23681999999</v>
      </c>
      <c r="X22">
        <f t="shared" si="1"/>
        <v>340327.43682</v>
      </c>
      <c r="Y22">
        <f t="shared" si="10"/>
        <v>230649.83682</v>
      </c>
      <c r="Z22">
        <f t="shared" si="11"/>
        <v>274008.23681999999</v>
      </c>
      <c r="AA22">
        <f t="shared" si="12"/>
        <v>303398.63682000001</v>
      </c>
      <c r="AB22">
        <f t="shared" si="13"/>
        <v>0.14864362802414349</v>
      </c>
      <c r="AC22">
        <f t="shared" si="14"/>
        <v>38571.986439927459</v>
      </c>
      <c r="AD22">
        <f t="shared" si="15"/>
        <v>45732.922948716165</v>
      </c>
      <c r="AE22">
        <f t="shared" si="16"/>
        <v>50587.504925082278</v>
      </c>
      <c r="AF22">
        <f t="shared" si="17"/>
        <v>34284.628548101478</v>
      </c>
      <c r="AG22">
        <f t="shared" si="18"/>
        <v>40729.578429423498</v>
      </c>
      <c r="AH22">
        <f t="shared" si="19"/>
        <v>45098.274114504289</v>
      </c>
    </row>
    <row r="25" spans="1:34" x14ac:dyDescent="0.3">
      <c r="I25" t="s">
        <v>29</v>
      </c>
      <c r="J25" s="3">
        <v>63160</v>
      </c>
      <c r="K25" t="s">
        <v>40</v>
      </c>
      <c r="L25">
        <v>0.1</v>
      </c>
    </row>
    <row r="28" spans="1:34" x14ac:dyDescent="0.3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x14ac:dyDescent="0.3">
      <c r="A29" s="1">
        <v>2018</v>
      </c>
      <c r="B29">
        <f>ROUNDDOWN(B2*J$25,0)</f>
        <v>208</v>
      </c>
      <c r="C29">
        <f>ROUNDDOWN(C2*J$25,0)</f>
        <v>208</v>
      </c>
      <c r="D29">
        <f>ROUNDDOWN(D2*J$25,0)</f>
        <v>208</v>
      </c>
      <c r="E29">
        <f>ROUNDDOWN(B29-0.1*(B29),0)</f>
        <v>187</v>
      </c>
      <c r="F29">
        <f>ROUNDDOWN(C29-0.1*(C29),0)</f>
        <v>187</v>
      </c>
      <c r="G29">
        <f>ROUNDDOWN(D29-0.1*(D29),0)</f>
        <v>187</v>
      </c>
    </row>
    <row r="30" spans="1:34" x14ac:dyDescent="0.3">
      <c r="A30" s="1">
        <v>2019</v>
      </c>
      <c r="B30">
        <f t="shared" ref="B30:B49" si="20">ROUNDDOWN(B3*J$25,0)</f>
        <v>276</v>
      </c>
      <c r="C30">
        <f t="shared" ref="C30:C49" si="21">ROUNDDOWN(C3*J$25,0)</f>
        <v>285</v>
      </c>
      <c r="D30">
        <f t="shared" ref="D30:D49" si="22">ROUNDDOWN(D3*J$25,0)</f>
        <v>387</v>
      </c>
      <c r="E30">
        <f t="shared" ref="E30:E49" si="23">ROUNDDOWN(B30-0.1*(B30),0)</f>
        <v>248</v>
      </c>
      <c r="F30">
        <f t="shared" ref="F30:F49" si="24">ROUNDDOWN(C30-0.1*(C30),0)</f>
        <v>256</v>
      </c>
      <c r="G30">
        <f t="shared" ref="G30:G49" si="25">ROUNDDOWN(D30-0.1*(D30),0)</f>
        <v>348</v>
      </c>
    </row>
    <row r="31" spans="1:34" x14ac:dyDescent="0.3">
      <c r="A31" s="1">
        <v>2020</v>
      </c>
      <c r="B31">
        <f t="shared" si="20"/>
        <v>371</v>
      </c>
      <c r="C31">
        <f t="shared" si="21"/>
        <v>396</v>
      </c>
      <c r="D31">
        <f t="shared" si="22"/>
        <v>739</v>
      </c>
      <c r="E31">
        <f t="shared" si="23"/>
        <v>333</v>
      </c>
      <c r="F31">
        <f t="shared" si="24"/>
        <v>356</v>
      </c>
      <c r="G31">
        <f t="shared" si="25"/>
        <v>665</v>
      </c>
    </row>
    <row r="32" spans="1:34" x14ac:dyDescent="0.3">
      <c r="A32" s="1">
        <v>2021</v>
      </c>
      <c r="B32">
        <f t="shared" si="20"/>
        <v>504</v>
      </c>
      <c r="C32">
        <f t="shared" si="21"/>
        <v>556</v>
      </c>
      <c r="D32">
        <f t="shared" si="22"/>
        <v>1428</v>
      </c>
      <c r="E32">
        <f t="shared" si="23"/>
        <v>453</v>
      </c>
      <c r="F32">
        <f t="shared" si="24"/>
        <v>500</v>
      </c>
      <c r="G32">
        <f t="shared" si="25"/>
        <v>1285</v>
      </c>
    </row>
    <row r="33" spans="1:7" x14ac:dyDescent="0.3">
      <c r="A33" s="1">
        <v>2022</v>
      </c>
      <c r="B33">
        <f t="shared" si="20"/>
        <v>687</v>
      </c>
      <c r="C33">
        <f t="shared" si="21"/>
        <v>784</v>
      </c>
      <c r="D33">
        <f t="shared" si="22"/>
        <v>2771</v>
      </c>
      <c r="E33">
        <f t="shared" si="23"/>
        <v>618</v>
      </c>
      <c r="F33">
        <f t="shared" si="24"/>
        <v>705</v>
      </c>
      <c r="G33">
        <f t="shared" si="25"/>
        <v>2493</v>
      </c>
    </row>
    <row r="34" spans="1:7" x14ac:dyDescent="0.3">
      <c r="A34" s="1">
        <v>2023</v>
      </c>
      <c r="B34">
        <f t="shared" si="20"/>
        <v>938</v>
      </c>
      <c r="C34">
        <f t="shared" si="21"/>
        <v>1109</v>
      </c>
      <c r="D34">
        <f t="shared" si="22"/>
        <v>5338</v>
      </c>
      <c r="E34">
        <f t="shared" si="23"/>
        <v>844</v>
      </c>
      <c r="F34">
        <f t="shared" si="24"/>
        <v>998</v>
      </c>
      <c r="G34">
        <f t="shared" si="25"/>
        <v>4804</v>
      </c>
    </row>
    <row r="35" spans="1:7" x14ac:dyDescent="0.3">
      <c r="A35" s="1">
        <v>2024</v>
      </c>
      <c r="B35">
        <f t="shared" si="20"/>
        <v>1284</v>
      </c>
      <c r="C35">
        <f t="shared" si="21"/>
        <v>1569</v>
      </c>
      <c r="D35">
        <f t="shared" si="22"/>
        <v>10058</v>
      </c>
      <c r="E35">
        <f t="shared" si="23"/>
        <v>1155</v>
      </c>
      <c r="F35">
        <f t="shared" si="24"/>
        <v>1412</v>
      </c>
      <c r="G35">
        <f t="shared" si="25"/>
        <v>9052</v>
      </c>
    </row>
    <row r="36" spans="1:7" x14ac:dyDescent="0.3">
      <c r="A36" s="1">
        <v>2025</v>
      </c>
      <c r="B36">
        <f t="shared" si="20"/>
        <v>1755</v>
      </c>
      <c r="C36">
        <f t="shared" si="21"/>
        <v>2217</v>
      </c>
      <c r="D36">
        <f t="shared" si="22"/>
        <v>18073</v>
      </c>
      <c r="E36">
        <f t="shared" si="23"/>
        <v>1579</v>
      </c>
      <c r="F36">
        <f t="shared" si="24"/>
        <v>1995</v>
      </c>
      <c r="G36">
        <f t="shared" si="25"/>
        <v>16265</v>
      </c>
    </row>
    <row r="37" spans="1:7" x14ac:dyDescent="0.3">
      <c r="A37" s="1">
        <v>2026</v>
      </c>
      <c r="B37">
        <f t="shared" si="20"/>
        <v>2394</v>
      </c>
      <c r="C37">
        <f t="shared" si="21"/>
        <v>3123</v>
      </c>
      <c r="D37">
        <f t="shared" si="22"/>
        <v>29701</v>
      </c>
      <c r="E37">
        <f t="shared" si="23"/>
        <v>2154</v>
      </c>
      <c r="F37">
        <f t="shared" si="24"/>
        <v>2810</v>
      </c>
      <c r="G37">
        <f t="shared" si="25"/>
        <v>26730</v>
      </c>
    </row>
    <row r="38" spans="1:7" x14ac:dyDescent="0.3">
      <c r="A38" s="1">
        <v>2027</v>
      </c>
      <c r="B38">
        <f t="shared" si="20"/>
        <v>3257</v>
      </c>
      <c r="C38">
        <f t="shared" si="21"/>
        <v>4377</v>
      </c>
      <c r="D38">
        <f t="shared" si="22"/>
        <v>42126</v>
      </c>
      <c r="E38">
        <f t="shared" si="23"/>
        <v>2931</v>
      </c>
      <c r="F38">
        <f t="shared" si="24"/>
        <v>3939</v>
      </c>
      <c r="G38">
        <f t="shared" si="25"/>
        <v>37913</v>
      </c>
    </row>
    <row r="39" spans="1:7" x14ac:dyDescent="0.3">
      <c r="A39" s="1">
        <v>2028</v>
      </c>
      <c r="B39">
        <f t="shared" si="20"/>
        <v>4412</v>
      </c>
      <c r="C39">
        <f t="shared" si="21"/>
        <v>6091</v>
      </c>
      <c r="D39">
        <f t="shared" si="22"/>
        <v>49586</v>
      </c>
      <c r="E39">
        <f t="shared" si="23"/>
        <v>3970</v>
      </c>
      <c r="F39">
        <f t="shared" si="24"/>
        <v>5481</v>
      </c>
      <c r="G39">
        <f t="shared" si="25"/>
        <v>44627</v>
      </c>
    </row>
    <row r="40" spans="1:7" x14ac:dyDescent="0.3">
      <c r="A40" s="1">
        <v>2029</v>
      </c>
      <c r="B40">
        <f t="shared" si="20"/>
        <v>5938</v>
      </c>
      <c r="C40">
        <f t="shared" si="21"/>
        <v>8391</v>
      </c>
      <c r="D40">
        <f t="shared" si="22"/>
        <v>51184</v>
      </c>
      <c r="E40">
        <f t="shared" si="23"/>
        <v>5344</v>
      </c>
      <c r="F40">
        <f t="shared" si="24"/>
        <v>7551</v>
      </c>
      <c r="G40">
        <f t="shared" si="25"/>
        <v>46065</v>
      </c>
    </row>
    <row r="41" spans="1:7" x14ac:dyDescent="0.3">
      <c r="A41" s="1">
        <v>2030</v>
      </c>
      <c r="B41">
        <f t="shared" si="20"/>
        <v>7927</v>
      </c>
      <c r="C41">
        <f t="shared" si="21"/>
        <v>11399</v>
      </c>
      <c r="D41">
        <f t="shared" si="22"/>
        <v>51258</v>
      </c>
      <c r="E41">
        <f t="shared" si="23"/>
        <v>7134</v>
      </c>
      <c r="F41">
        <f t="shared" si="24"/>
        <v>10259</v>
      </c>
      <c r="G41">
        <f t="shared" si="25"/>
        <v>46132</v>
      </c>
    </row>
    <row r="42" spans="1:7" x14ac:dyDescent="0.3">
      <c r="A42" s="1">
        <v>2031</v>
      </c>
      <c r="B42">
        <f t="shared" si="20"/>
        <v>10467</v>
      </c>
      <c r="C42">
        <f t="shared" si="21"/>
        <v>15200</v>
      </c>
      <c r="D42">
        <f t="shared" si="22"/>
        <v>51269</v>
      </c>
      <c r="E42">
        <f t="shared" si="23"/>
        <v>9420</v>
      </c>
      <c r="F42">
        <f t="shared" si="24"/>
        <v>13680</v>
      </c>
      <c r="G42">
        <f t="shared" si="25"/>
        <v>46142</v>
      </c>
    </row>
    <row r="43" spans="1:7" x14ac:dyDescent="0.3">
      <c r="A43" s="1">
        <v>2032</v>
      </c>
      <c r="B43">
        <f t="shared" si="20"/>
        <v>13623</v>
      </c>
      <c r="C43">
        <f t="shared" si="21"/>
        <v>19785</v>
      </c>
      <c r="D43">
        <f t="shared" si="22"/>
        <v>51276</v>
      </c>
      <c r="E43">
        <f t="shared" si="23"/>
        <v>12260</v>
      </c>
      <c r="F43">
        <f t="shared" si="24"/>
        <v>17806</v>
      </c>
      <c r="G43">
        <f t="shared" si="25"/>
        <v>46148</v>
      </c>
    </row>
    <row r="44" spans="1:7" x14ac:dyDescent="0.3">
      <c r="A44" s="1">
        <v>2033</v>
      </c>
      <c r="B44">
        <f t="shared" si="20"/>
        <v>17414</v>
      </c>
      <c r="C44">
        <f t="shared" si="21"/>
        <v>24996</v>
      </c>
      <c r="D44">
        <f t="shared" si="22"/>
        <v>51280</v>
      </c>
      <c r="E44">
        <f t="shared" si="23"/>
        <v>15672</v>
      </c>
      <c r="F44">
        <f t="shared" si="24"/>
        <v>22496</v>
      </c>
      <c r="G44">
        <f t="shared" si="25"/>
        <v>46152</v>
      </c>
    </row>
    <row r="45" spans="1:7" x14ac:dyDescent="0.3">
      <c r="A45" s="1">
        <v>2034</v>
      </c>
      <c r="B45">
        <f t="shared" si="20"/>
        <v>21773</v>
      </c>
      <c r="C45">
        <f t="shared" si="21"/>
        <v>30490</v>
      </c>
      <c r="D45">
        <f t="shared" si="22"/>
        <v>51282</v>
      </c>
      <c r="E45">
        <f t="shared" si="23"/>
        <v>19595</v>
      </c>
      <c r="F45">
        <f t="shared" si="24"/>
        <v>27441</v>
      </c>
      <c r="G45">
        <f t="shared" si="25"/>
        <v>46153</v>
      </c>
    </row>
    <row r="46" spans="1:7" x14ac:dyDescent="0.3">
      <c r="A46" s="1">
        <v>2035</v>
      </c>
      <c r="B46">
        <f t="shared" si="20"/>
        <v>26521</v>
      </c>
      <c r="C46">
        <f t="shared" si="21"/>
        <v>35792</v>
      </c>
      <c r="D46">
        <f t="shared" si="22"/>
        <v>51283</v>
      </c>
      <c r="E46">
        <f t="shared" si="23"/>
        <v>23868</v>
      </c>
      <c r="F46">
        <f t="shared" si="24"/>
        <v>32212</v>
      </c>
      <c r="G46">
        <f t="shared" si="25"/>
        <v>46154</v>
      </c>
    </row>
    <row r="47" spans="1:7" x14ac:dyDescent="0.3">
      <c r="A47" s="1">
        <v>2036</v>
      </c>
      <c r="B47">
        <f t="shared" si="20"/>
        <v>31374</v>
      </c>
      <c r="C47">
        <f t="shared" si="21"/>
        <v>40429</v>
      </c>
      <c r="D47">
        <f t="shared" si="22"/>
        <v>51284</v>
      </c>
      <c r="E47">
        <f t="shared" si="23"/>
        <v>28236</v>
      </c>
      <c r="F47">
        <f t="shared" si="24"/>
        <v>36386</v>
      </c>
      <c r="G47">
        <f t="shared" si="25"/>
        <v>46155</v>
      </c>
    </row>
    <row r="48" spans="1:7" x14ac:dyDescent="0.3">
      <c r="A48" s="1">
        <v>2037</v>
      </c>
      <c r="B48">
        <f t="shared" si="20"/>
        <v>35990</v>
      </c>
      <c r="C48">
        <f t="shared" si="21"/>
        <v>44099</v>
      </c>
      <c r="D48">
        <f t="shared" si="22"/>
        <v>51285</v>
      </c>
      <c r="E48">
        <f t="shared" si="23"/>
        <v>32391</v>
      </c>
      <c r="F48">
        <f t="shared" si="24"/>
        <v>39689</v>
      </c>
      <c r="G48">
        <f t="shared" si="25"/>
        <v>46156</v>
      </c>
    </row>
    <row r="49" spans="1:7" x14ac:dyDescent="0.3">
      <c r="A49" s="1">
        <v>2038</v>
      </c>
      <c r="B49">
        <f t="shared" si="20"/>
        <v>40058</v>
      </c>
      <c r="C49">
        <f t="shared" si="21"/>
        <v>46749</v>
      </c>
      <c r="D49">
        <f t="shared" si="22"/>
        <v>51285</v>
      </c>
      <c r="E49">
        <f t="shared" si="23"/>
        <v>36052</v>
      </c>
      <c r="F49">
        <f t="shared" si="24"/>
        <v>42074</v>
      </c>
      <c r="G49">
        <f t="shared" si="25"/>
        <v>46156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17" sqref="A17:XFD17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s="11" customFormat="1" x14ac:dyDescent="0.3">
      <c r="A12" s="11">
        <v>2028</v>
      </c>
      <c r="B12" s="11">
        <v>7358.4000000000005</v>
      </c>
      <c r="C12" s="11">
        <v>10159.200000000001</v>
      </c>
      <c r="D12" s="11">
        <v>82702.8</v>
      </c>
      <c r="E12" s="11">
        <v>6620.4000000000005</v>
      </c>
      <c r="F12" s="11">
        <v>9140.4</v>
      </c>
      <c r="G12" s="11">
        <v>74430</v>
      </c>
      <c r="H12" s="11">
        <v>2500</v>
      </c>
      <c r="I12" s="11">
        <v>4858.4000000000005</v>
      </c>
      <c r="J12" s="11">
        <v>7659.2000000000007</v>
      </c>
      <c r="K12" s="11">
        <v>80202.8</v>
      </c>
      <c r="L12" s="11">
        <v>4120.4000000000005</v>
      </c>
      <c r="M12" s="11">
        <v>6640.4</v>
      </c>
      <c r="N12" s="11">
        <v>71930</v>
      </c>
      <c r="O12" s="11">
        <v>0.38554328942953148</v>
      </c>
      <c r="P12" s="11">
        <v>1873.1235173644359</v>
      </c>
      <c r="Q12" s="11">
        <v>2952.9531623986677</v>
      </c>
      <c r="R12" s="11">
        <v>30921.651333458827</v>
      </c>
      <c r="S12" s="11">
        <v>1588.5925697654418</v>
      </c>
      <c r="T12" s="11">
        <v>2560.1616591278607</v>
      </c>
      <c r="U12" s="11">
        <v>27732.128808666199</v>
      </c>
    </row>
    <row r="13" spans="1:21" s="11" customFormat="1" x14ac:dyDescent="0.3">
      <c r="A13" s="11">
        <v>2029</v>
      </c>
      <c r="B13" s="11">
        <v>9903.6</v>
      </c>
      <c r="C13" s="11">
        <v>13993.2</v>
      </c>
      <c r="D13" s="11">
        <v>85366.8</v>
      </c>
      <c r="E13" s="11">
        <v>8910</v>
      </c>
      <c r="F13" s="11">
        <v>12592.800000000001</v>
      </c>
      <c r="G13" s="11">
        <v>76827.600000000006</v>
      </c>
      <c r="H13" s="11">
        <v>2500</v>
      </c>
      <c r="I13" s="11">
        <v>7403.6</v>
      </c>
      <c r="J13" s="11">
        <v>11493.2</v>
      </c>
      <c r="K13" s="11">
        <v>82866.8</v>
      </c>
      <c r="L13" s="11">
        <v>6410</v>
      </c>
      <c r="M13" s="11">
        <v>10092.800000000001</v>
      </c>
      <c r="N13" s="11">
        <v>74327.600000000006</v>
      </c>
      <c r="O13" s="11">
        <v>0.3504938994813922</v>
      </c>
      <c r="P13" s="11">
        <v>2594.9166342004355</v>
      </c>
      <c r="Q13" s="11">
        <v>4028.2964855195373</v>
      </c>
      <c r="R13" s="11">
        <v>29044.307869544631</v>
      </c>
      <c r="S13" s="11">
        <v>2246.6658956757242</v>
      </c>
      <c r="T13" s="11">
        <v>3537.4648286857955</v>
      </c>
      <c r="U13" s="11">
        <v>26051.37036309313</v>
      </c>
    </row>
    <row r="14" spans="1:21" s="11" customFormat="1" x14ac:dyDescent="0.3">
      <c r="A14" s="11">
        <v>2030</v>
      </c>
      <c r="B14" s="11">
        <v>13219.2</v>
      </c>
      <c r="C14" s="11">
        <v>19011.600000000002</v>
      </c>
      <c r="D14" s="11">
        <v>85489.2</v>
      </c>
      <c r="E14" s="11">
        <v>11894.4</v>
      </c>
      <c r="F14" s="11">
        <v>17107.2</v>
      </c>
      <c r="G14" s="11">
        <v>76939.199999999997</v>
      </c>
      <c r="H14" s="11">
        <v>2500</v>
      </c>
      <c r="I14" s="11">
        <v>10719.2</v>
      </c>
      <c r="J14" s="11">
        <v>16511.600000000002</v>
      </c>
      <c r="K14" s="11">
        <v>82989.2</v>
      </c>
      <c r="L14" s="11">
        <v>9394.4</v>
      </c>
      <c r="M14" s="11">
        <v>14607.2</v>
      </c>
      <c r="N14" s="11">
        <v>74439.199999999997</v>
      </c>
      <c r="O14" s="11">
        <v>0.31863081771035656</v>
      </c>
      <c r="P14" s="11">
        <v>3415.4674612008544</v>
      </c>
      <c r="Q14" s="11">
        <v>5261.1046097063245</v>
      </c>
      <c r="R14" s="11">
        <v>26442.91665712832</v>
      </c>
      <c r="S14" s="11">
        <v>2993.3453538981735</v>
      </c>
      <c r="T14" s="11">
        <v>4654.3040804587208</v>
      </c>
      <c r="U14" s="11">
        <v>23718.623165704772</v>
      </c>
    </row>
    <row r="15" spans="1:21" s="11" customFormat="1" x14ac:dyDescent="0.3">
      <c r="A15" s="11">
        <v>2031</v>
      </c>
      <c r="B15" s="11">
        <v>17456.400000000001</v>
      </c>
      <c r="C15" s="11">
        <v>25351.200000000001</v>
      </c>
      <c r="D15" s="11">
        <v>85510.8</v>
      </c>
      <c r="E15" s="11">
        <v>15710.4</v>
      </c>
      <c r="F15" s="11">
        <v>22813.200000000001</v>
      </c>
      <c r="G15" s="11">
        <v>76957.2</v>
      </c>
      <c r="H15" s="11">
        <v>2500</v>
      </c>
      <c r="I15" s="11">
        <v>14956.400000000001</v>
      </c>
      <c r="J15" s="11">
        <v>22851.200000000001</v>
      </c>
      <c r="K15" s="11">
        <v>83010.8</v>
      </c>
      <c r="L15" s="11">
        <v>13210.4</v>
      </c>
      <c r="M15" s="11">
        <v>20313.2</v>
      </c>
      <c r="N15" s="11">
        <v>74457.2</v>
      </c>
      <c r="O15" s="11">
        <v>0.28966437973668779</v>
      </c>
      <c r="P15" s="11">
        <v>4332.3363290937978</v>
      </c>
      <c r="Q15" s="11">
        <v>6619.1786742390004</v>
      </c>
      <c r="R15" s="11">
        <v>24045.271893446243</v>
      </c>
      <c r="S15" s="11">
        <v>3826.5823220735401</v>
      </c>
      <c r="T15" s="11">
        <v>5884.0104784672867</v>
      </c>
      <c r="U15" s="11">
        <v>21567.598654930509</v>
      </c>
    </row>
    <row r="16" spans="1:21" s="11" customFormat="1" x14ac:dyDescent="0.3">
      <c r="A16" s="11">
        <v>2032</v>
      </c>
      <c r="B16" s="11">
        <v>22719.600000000002</v>
      </c>
      <c r="C16" s="11">
        <v>32997.599999999999</v>
      </c>
      <c r="D16" s="11">
        <v>85521.600000000006</v>
      </c>
      <c r="E16" s="11">
        <v>20444.400000000001</v>
      </c>
      <c r="F16" s="11">
        <v>29696.400000000001</v>
      </c>
      <c r="G16" s="11">
        <v>76968</v>
      </c>
      <c r="H16" s="11">
        <v>2500</v>
      </c>
      <c r="I16" s="11">
        <v>20219.600000000002</v>
      </c>
      <c r="J16" s="11">
        <v>30497.599999999999</v>
      </c>
      <c r="K16" s="11">
        <v>83021.600000000006</v>
      </c>
      <c r="L16" s="11">
        <v>17944.400000000001</v>
      </c>
      <c r="M16" s="11">
        <v>27196.400000000001</v>
      </c>
      <c r="N16" s="11">
        <v>74468</v>
      </c>
      <c r="O16" s="11">
        <v>0.26333125430607973</v>
      </c>
      <c r="P16" s="11">
        <v>5324.4526295672104</v>
      </c>
      <c r="Q16" s="11">
        <v>8030.9712613250967</v>
      </c>
      <c r="R16" s="11">
        <v>21862.182062497632</v>
      </c>
      <c r="S16" s="11">
        <v>4725.3213597700178</v>
      </c>
      <c r="T16" s="11">
        <v>7161.6621246098675</v>
      </c>
      <c r="U16" s="11">
        <v>19609.751845665145</v>
      </c>
    </row>
    <row r="17" spans="1:21" s="11" customFormat="1" x14ac:dyDescent="0.3">
      <c r="A17" s="11">
        <v>2033</v>
      </c>
      <c r="B17" s="11">
        <v>29044.799999999999</v>
      </c>
      <c r="C17" s="11">
        <v>41688</v>
      </c>
      <c r="D17" s="11">
        <v>85528.8</v>
      </c>
      <c r="E17" s="11">
        <v>26139.600000000002</v>
      </c>
      <c r="F17" s="11">
        <v>37519.200000000004</v>
      </c>
      <c r="G17" s="11">
        <v>76975.199999999997</v>
      </c>
      <c r="H17" s="11">
        <v>2500</v>
      </c>
      <c r="I17" s="11">
        <v>26544.799999999999</v>
      </c>
      <c r="J17" s="11">
        <v>39188</v>
      </c>
      <c r="K17" s="11">
        <v>83028.800000000003</v>
      </c>
      <c r="L17" s="11">
        <v>23639.600000000002</v>
      </c>
      <c r="M17" s="11">
        <v>35019.200000000004</v>
      </c>
      <c r="N17" s="11">
        <v>74475.199999999997</v>
      </c>
      <c r="O17" s="11">
        <v>0.23939204936916339</v>
      </c>
      <c r="P17" s="11">
        <v>6354.6140720945677</v>
      </c>
      <c r="Q17" s="11">
        <v>9381.2956306787746</v>
      </c>
      <c r="R17" s="11">
        <v>19876.434588662392</v>
      </c>
      <c r="S17" s="11">
        <v>5659.1322902672755</v>
      </c>
      <c r="T17" s="11">
        <v>8383.3180552686081</v>
      </c>
      <c r="U17" s="11">
        <v>17828.770755178317</v>
      </c>
    </row>
    <row r="18" spans="1:21" s="11" customFormat="1" x14ac:dyDescent="0.3">
      <c r="A18" s="11">
        <v>2034</v>
      </c>
      <c r="B18" s="11">
        <v>36313.200000000004</v>
      </c>
      <c r="C18" s="11">
        <v>50853.599999999999</v>
      </c>
      <c r="D18" s="11">
        <v>85532.400000000009</v>
      </c>
      <c r="E18" s="11">
        <v>32680.799999999999</v>
      </c>
      <c r="F18" s="11">
        <v>45766.8</v>
      </c>
      <c r="G18" s="11">
        <v>76978.8</v>
      </c>
      <c r="H18" s="11">
        <v>2500</v>
      </c>
      <c r="I18" s="11">
        <v>33813.200000000004</v>
      </c>
      <c r="J18" s="11">
        <v>48353.599999999999</v>
      </c>
      <c r="K18" s="11">
        <v>83032.400000000009</v>
      </c>
      <c r="L18" s="11">
        <v>30180.799999999999</v>
      </c>
      <c r="M18" s="11">
        <v>43266.8</v>
      </c>
      <c r="N18" s="11">
        <v>74478.8</v>
      </c>
      <c r="O18" s="11">
        <v>0.21762913579014853</v>
      </c>
      <c r="P18" s="11">
        <v>7358.7374942994511</v>
      </c>
      <c r="Q18" s="11">
        <v>10523.152180342526</v>
      </c>
      <c r="R18" s="11">
        <v>18070.269454581932</v>
      </c>
      <c r="S18" s="11">
        <v>6568.2214214553151</v>
      </c>
      <c r="T18" s="11">
        <v>9416.1162924051987</v>
      </c>
      <c r="U18" s="11">
        <v>16208.756878687314</v>
      </c>
    </row>
    <row r="19" spans="1:21" s="11" customFormat="1" x14ac:dyDescent="0.3">
      <c r="A19" s="11">
        <v>2035</v>
      </c>
      <c r="B19" s="11">
        <v>44233.200000000004</v>
      </c>
      <c r="C19" s="11">
        <v>59695.200000000004</v>
      </c>
      <c r="D19" s="11">
        <v>85532.400000000009</v>
      </c>
      <c r="E19" s="11">
        <v>39808.800000000003</v>
      </c>
      <c r="F19" s="11">
        <v>53722.8</v>
      </c>
      <c r="G19" s="11">
        <v>76978.8</v>
      </c>
      <c r="H19" s="11">
        <v>2500</v>
      </c>
      <c r="I19" s="11">
        <v>41733.200000000004</v>
      </c>
      <c r="J19" s="11">
        <v>57195.200000000004</v>
      </c>
      <c r="K19" s="11">
        <v>83032.400000000009</v>
      </c>
      <c r="L19" s="11">
        <v>37308.800000000003</v>
      </c>
      <c r="M19" s="11">
        <v>51222.8</v>
      </c>
      <c r="N19" s="11">
        <v>74478.8</v>
      </c>
      <c r="O19" s="11">
        <v>0.19784466890013502</v>
      </c>
      <c r="P19" s="11">
        <v>8256.6911361431157</v>
      </c>
      <c r="Q19" s="11">
        <v>11315.765406677003</v>
      </c>
      <c r="R19" s="11">
        <v>16427.517685983574</v>
      </c>
      <c r="S19" s="11">
        <v>7381.347183061358</v>
      </c>
      <c r="T19" s="11">
        <v>10134.157906137836</v>
      </c>
      <c r="U19" s="11">
        <v>14735.233526079377</v>
      </c>
    </row>
    <row r="20" spans="1:21" s="11" customFormat="1" x14ac:dyDescent="0.3">
      <c r="A20" s="11">
        <v>2036</v>
      </c>
      <c r="B20" s="11">
        <v>52326</v>
      </c>
      <c r="C20" s="11">
        <v>67428</v>
      </c>
      <c r="D20" s="11">
        <v>85536</v>
      </c>
      <c r="E20" s="11">
        <v>47091.6</v>
      </c>
      <c r="F20" s="11">
        <v>60685.200000000004</v>
      </c>
      <c r="G20" s="11">
        <v>76982.400000000009</v>
      </c>
      <c r="H20" s="11">
        <v>2500</v>
      </c>
      <c r="I20" s="11">
        <v>49826</v>
      </c>
      <c r="J20" s="11">
        <v>64928</v>
      </c>
      <c r="K20" s="11">
        <v>83036</v>
      </c>
      <c r="L20" s="11">
        <v>44591.6</v>
      </c>
      <c r="M20" s="11">
        <v>58185.200000000004</v>
      </c>
      <c r="N20" s="11">
        <v>74482.400000000009</v>
      </c>
      <c r="O20" s="11">
        <v>0.17985878990921364</v>
      </c>
      <c r="P20" s="11">
        <v>8961.644066016479</v>
      </c>
      <c r="Q20" s="11">
        <v>11677.871511225423</v>
      </c>
      <c r="R20" s="11">
        <v>14934.754478901465</v>
      </c>
      <c r="S20" s="11">
        <v>8020.1912161156906</v>
      </c>
      <c r="T20" s="11">
        <v>10465.119662625579</v>
      </c>
      <c r="U20" s="11">
        <v>13396.314333534016</v>
      </c>
    </row>
    <row r="21" spans="1:21" s="11" customFormat="1" x14ac:dyDescent="0.3">
      <c r="A21" s="11">
        <v>2037</v>
      </c>
      <c r="B21" s="11">
        <v>60026.400000000001</v>
      </c>
      <c r="C21" s="11">
        <v>73551.600000000006</v>
      </c>
      <c r="D21" s="11">
        <v>85536</v>
      </c>
      <c r="E21" s="11">
        <v>54021.599999999999</v>
      </c>
      <c r="F21" s="11">
        <v>66193.2</v>
      </c>
      <c r="G21" s="11">
        <v>76982.400000000009</v>
      </c>
      <c r="H21" s="11">
        <v>2500</v>
      </c>
      <c r="I21" s="11">
        <v>57526.400000000001</v>
      </c>
      <c r="J21" s="11">
        <v>71051.600000000006</v>
      </c>
      <c r="K21" s="11">
        <v>83036</v>
      </c>
      <c r="L21" s="11">
        <v>51521.599999999999</v>
      </c>
      <c r="M21" s="11">
        <v>63693.2</v>
      </c>
      <c r="N21" s="11">
        <v>74482.400000000009</v>
      </c>
      <c r="O21" s="11">
        <v>0.16350799082655781</v>
      </c>
      <c r="P21" s="11">
        <v>9406.0260834848959</v>
      </c>
      <c r="Q21" s="11">
        <v>11617.504361012256</v>
      </c>
      <c r="R21" s="11">
        <v>13577.049526274055</v>
      </c>
      <c r="S21" s="11">
        <v>8424.1933001695816</v>
      </c>
      <c r="T21" s="11">
        <v>10414.347161314112</v>
      </c>
      <c r="U21" s="1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17" sqref="B17:L1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9" sqref="L2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7" sqref="L2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33" sqref="I3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2018-07-16T11:48:22Z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