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B2" i="2" l="1"/>
  <c r="O2" i="11" l="1"/>
  <c r="N2" i="11"/>
  <c r="M2" i="11"/>
  <c r="L2" i="11"/>
  <c r="K2" i="11"/>
  <c r="J2" i="11"/>
  <c r="I2" i="11"/>
  <c r="H2" i="11"/>
  <c r="G2" i="11"/>
  <c r="F2" i="11"/>
  <c r="E2" i="11"/>
  <c r="D2" i="11"/>
  <c r="C2" i="11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D3" i="11" l="1"/>
  <c r="H3" i="11"/>
  <c r="I4" i="11"/>
  <c r="G4" i="11"/>
  <c r="J5" i="11"/>
  <c r="M11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I3" i="11"/>
  <c r="O14" i="11"/>
  <c r="M15" i="11"/>
  <c r="D55" i="3" l="1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O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E29" i="3" l="1"/>
  <c r="R2" i="3" s="1"/>
  <c r="AD19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Y4" i="3" s="1"/>
  <c r="AF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G43" i="3"/>
  <c r="T16" i="3" s="1"/>
  <c r="G39" i="3"/>
  <c r="T12" i="3" s="1"/>
  <c r="AA12" i="3" s="1"/>
  <c r="AH12" i="3" s="1"/>
  <c r="G35" i="3"/>
  <c r="T8" i="3" s="1"/>
  <c r="G31" i="3"/>
  <c r="T4" i="3" s="1"/>
  <c r="P22" i="3"/>
  <c r="P18" i="3"/>
  <c r="P14" i="3"/>
  <c r="P10" i="3"/>
  <c r="P6" i="3"/>
  <c r="W20" i="3"/>
  <c r="AD20" i="3" s="1"/>
  <c r="V4" i="3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V3" i="3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V5" i="3"/>
  <c r="AC5" i="3" s="1"/>
  <c r="Y5" i="3"/>
  <c r="AF5" i="3" s="1"/>
  <c r="X12" i="3"/>
  <c r="AE12" i="3" s="1"/>
  <c r="X19" i="3"/>
  <c r="AE19" i="3" s="1"/>
  <c r="Y20" i="3"/>
  <c r="AF20" i="3" s="1"/>
  <c r="Z20" i="3"/>
  <c r="AG20" i="3" s="1"/>
  <c r="Z11" i="3"/>
  <c r="AG11" i="3" s="1"/>
  <c r="AA19" i="3"/>
  <c r="AH19" i="3" s="1"/>
  <c r="AA11" i="3"/>
  <c r="AH11" i="3" s="1"/>
  <c r="X20" i="3"/>
  <c r="AE20" i="3" s="1"/>
  <c r="V20" i="3"/>
  <c r="AC20" i="3" s="1"/>
  <c r="V11" i="3"/>
  <c r="AC11" i="3" s="1"/>
  <c r="V19" i="3"/>
  <c r="AC19" i="3" s="1"/>
  <c r="W11" i="3"/>
  <c r="AD11" i="3" s="1"/>
  <c r="Z12" i="3"/>
  <c r="AG12" i="3" s="1"/>
  <c r="Y19" i="3"/>
  <c r="AF19" i="3" s="1"/>
  <c r="AA4" i="3"/>
  <c r="AH4" i="3" s="1"/>
  <c r="Y12" i="3"/>
  <c r="AF12" i="3" s="1"/>
  <c r="AA20" i="3"/>
  <c r="AH20" i="3" s="1"/>
  <c r="W4" i="3"/>
  <c r="AD4" i="3" s="1"/>
  <c r="Y11" i="3"/>
  <c r="AF11" i="3" s="1"/>
  <c r="X4" i="3"/>
  <c r="AE4" i="3" s="1"/>
  <c r="V12" i="3"/>
  <c r="AC12" i="3" s="1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  <c r="AE23" i="3" l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<sst xmlns="http://schemas.openxmlformats.org/spreadsheetml/2006/main" count="202" uniqueCount="107">
  <si>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</si>
  <si>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</si>
  <si>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</si>
  <si>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</si>
  <si>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</si>
  <si>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</si>
  <si>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</si>
  <si>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</si>
  <si>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</si>
  <si>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</si>
  <si>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</si>
  <si>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</si>
  <si>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</si>
  <si>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</si>
  <si>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</si>
  <si>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</si>
  <si>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</si>
  <si>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</si>
  <si>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</si>
  <si>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</si>
  <si>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</si>
  <si>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</si>
  <si>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</si>
  <si>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</si>
  <si>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</si>
  <si>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</si>
  <si>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</si>
  <si>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</si>
  <si>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</si>
  <si>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</si>
  <si>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</si>
  <si>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</si>
  <si>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</si>
  <si>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</si>
  <si>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</si>
  <si>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</si>
  <si>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</si>
  <si>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</si>
  <si>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</si>
  <si>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</si>
  <si>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</si>
  <si>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</si>
  <si>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</si>
  <si>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</si>
  <si>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</si>
  <si>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</si>
  <si>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</si>
  <si>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</si>
  <si>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</si>
  <si>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</si>
  <si>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</si>
  <si>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</si>
  <si>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</si>
  <si>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</si>
  <si>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</si>
  <si>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</si>
  <si>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</si>
  <si>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</si>
  <si>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</si>
  <si>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</si>
  <si>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</si>
  <si>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</si>
  <si>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</si>
  <si>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</si>
  <si>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</si>
  <si>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</si>
  <si>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</si>
  <si>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</si>
  <si>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</si>
  <si>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</si>
  <si>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</si>
  <si>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</si>
  <si>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</si>
  <si>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</si>
  <si>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</si>
  <si>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</si>
  <si>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</si>
  <si>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</si>
  <si>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</si>
  <si>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</si>
  <si>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</si>
  <si>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</si>
  <si>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</si>
  <si>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</si>
  <si>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</si>
  <si>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</si>
  <si>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Approx OPEX per year</t>
  </si>
  <si>
    <t>FTTH_Hybridpon_101</t>
  </si>
  <si>
    <t>FTTH_Hybridpon_102</t>
  </si>
  <si>
    <t>FTTH_Hybridpon_103</t>
  </si>
  <si>
    <t>FTTH_Hybridpon_104</t>
  </si>
  <si>
    <t>FTTH_Hybridpon_105</t>
  </si>
  <si>
    <t>FTTH_Hybridpon_106</t>
  </si>
  <si>
    <t>FTTH_Hybridpon_107</t>
  </si>
  <si>
    <t>FTTH_Hybridpon_108</t>
  </si>
  <si>
    <t>FTTH_Hybridpon_109</t>
  </si>
  <si>
    <t>FTTH_Hybridpon_110</t>
  </si>
  <si>
    <t>FTTH_Hybridpon_111</t>
  </si>
  <si>
    <t>FTTH_Hybridpon_112</t>
  </si>
  <si>
    <t>FTTH_Hybridpon_113</t>
  </si>
  <si>
    <t>FTTH_Hybridpon_114</t>
  </si>
  <si>
    <t>FTTH_Hybridpon_115</t>
  </si>
  <si>
    <t>FTTH_Hybridpon_116</t>
  </si>
  <si>
    <t>FTTH_Hybridpon_117</t>
  </si>
  <si>
    <t>FTTH_Hybridpon_118</t>
  </si>
  <si>
    <t>FTTH_Hybridpon_119</t>
  </si>
  <si>
    <t>FTTH_Hybridpon_120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</si>
</sst>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5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8" fillId="6" borderId="5" xfId="7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5424"/>
        <c:axId val="105124928"/>
      </c:barChart>
      <c:catAx>
        <c:axId val="422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5124928"/>
        <c:crosses val="autoZero"/>
        <c:auto val="1"/>
        <c:lblAlgn val="ctr"/>
        <c:lblOffset val="100"/>
        <c:noMultiLvlLbl val="0"/>
      </c:catAx>
      <c:valAx>
        <c:axId val="1051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06080"/>
        <c:axId val="105127232"/>
      </c:barChart>
      <c:catAx>
        <c:axId val="634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5127232"/>
        <c:crosses val="autoZero"/>
        <c:auto val="1"/>
        <c:lblAlgn val="ctr"/>
        <c:lblOffset val="100"/>
        <c:noMultiLvlLbl val="0"/>
      </c:catAx>
      <c:valAx>
        <c:axId val="10512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86592"/>
        <c:axId val="63588032"/>
      </c:barChart>
      <c:catAx>
        <c:axId val="6308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88032"/>
        <c:crosses val="autoZero"/>
        <c:auto val="1"/>
        <c:lblAlgn val="ctr"/>
        <c:lblOffset val="100"/>
        <c:noMultiLvlLbl val="0"/>
      </c:catAx>
      <c:valAx>
        <c:axId val="6358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8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J1" zoomScale="90" zoomScaleNormal="90" workbookViewId="0">
      <selection activeCell="W4" sqref="W4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146337.9</v>
      </c>
      <c r="T3" s="11">
        <v>18.840229999999998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307967.22911888885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146337.9</v>
      </c>
      <c r="T4" s="11">
        <v>12.814590000000001</v>
      </c>
      <c r="U4" s="11">
        <v>6405.333333333333</v>
      </c>
      <c r="V4" s="11">
        <v>63750.8</v>
      </c>
      <c r="W4" s="11">
        <f t="shared" ref="W4:W15" si="0">SUM(U4,V4)</f>
        <v>70156.133333333331</v>
      </c>
      <c r="X4" s="12">
        <f t="shared" ref="X4:X14" si="1">S4+T4+U4+V4</f>
        <v>216506.84792333335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78872.09</v>
      </c>
      <c r="T5" s="11">
        <v>14.612120000000001</v>
      </c>
      <c r="U5" s="11">
        <v>5299.166666666667</v>
      </c>
      <c r="V5" s="11">
        <v>60860</v>
      </c>
      <c r="W5" s="11">
        <f t="shared" si="0"/>
        <v>66159.166666666672</v>
      </c>
      <c r="X5" s="12">
        <f t="shared" si="1"/>
        <v>145045.86878666666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78872.09</v>
      </c>
      <c r="T6" s="11">
        <v>14.612120000000001</v>
      </c>
      <c r="U6" s="11">
        <v>5866.833333333333</v>
      </c>
      <c r="V6" s="11">
        <v>133338.59999999998</v>
      </c>
      <c r="W6" s="11">
        <f t="shared" si="0"/>
        <v>139205.43333333332</v>
      </c>
      <c r="X6" s="12">
        <f t="shared" si="1"/>
        <v>218092.13545333332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146337.9</v>
      </c>
      <c r="T7" s="11">
        <v>12.814590000000001</v>
      </c>
      <c r="U7" s="11">
        <v>12618.666666666666</v>
      </c>
      <c r="V7" s="11">
        <v>129280.20000000001</v>
      </c>
      <c r="W7" s="11">
        <f t="shared" si="0"/>
        <v>141898.86666666667</v>
      </c>
      <c r="X7" s="12">
        <f t="shared" si="1"/>
        <v>288249.58125666669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146337.9</v>
      </c>
      <c r="T8" s="11">
        <v>18.840229999999998</v>
      </c>
      <c r="U8" s="11">
        <v>6426.666666666667</v>
      </c>
      <c r="V8" s="11">
        <v>195086.4</v>
      </c>
      <c r="W8" s="11">
        <f t="shared" si="0"/>
        <v>201513.06666666665</v>
      </c>
      <c r="X8" s="12">
        <f t="shared" si="1"/>
        <v>347869.80689666665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146337.9</v>
      </c>
      <c r="T9" s="11">
        <v>12.814590000000001</v>
      </c>
      <c r="U9" s="11">
        <v>12818.666666666666</v>
      </c>
      <c r="V9" s="11">
        <v>61989.9</v>
      </c>
      <c r="W9" s="11">
        <f t="shared" si="0"/>
        <v>74808.566666666666</v>
      </c>
      <c r="X9" s="12">
        <f t="shared" si="1"/>
        <v>221159.28125666664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78872.09</v>
      </c>
      <c r="T10" s="11">
        <v>14.612120000000001</v>
      </c>
      <c r="U10" s="11">
        <v>5866.833333333333</v>
      </c>
      <c r="V10" s="11">
        <v>63060</v>
      </c>
      <c r="W10" s="11">
        <f t="shared" si="0"/>
        <v>68926.833333333328</v>
      </c>
      <c r="X10" s="12">
        <f t="shared" si="1"/>
        <v>147813.53545333334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114876.4</v>
      </c>
      <c r="T11" s="11">
        <v>12.59423</v>
      </c>
      <c r="U11" s="11">
        <v>4000</v>
      </c>
      <c r="V11" s="11">
        <v>96145</v>
      </c>
      <c r="W11" s="11">
        <f t="shared" si="0"/>
        <v>100145</v>
      </c>
      <c r="X11" s="12">
        <f t="shared" si="1"/>
        <v>215033.99423000001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115530.5</v>
      </c>
      <c r="T12" s="11">
        <v>12.21167</v>
      </c>
      <c r="U12" s="11">
        <v>7280</v>
      </c>
      <c r="V12" s="11">
        <v>55966.5</v>
      </c>
      <c r="W12" s="11">
        <f t="shared" si="0"/>
        <v>63246.5</v>
      </c>
      <c r="X12" s="12">
        <f t="shared" si="1"/>
        <v>178789.21166999999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115530.5</v>
      </c>
      <c r="T13" s="11">
        <v>25.08727</v>
      </c>
      <c r="U13" s="11">
        <v>14160</v>
      </c>
      <c r="V13" s="11">
        <v>168466.5</v>
      </c>
      <c r="W13" s="11">
        <f t="shared" si="0"/>
        <v>182626.5</v>
      </c>
      <c r="X13" s="12">
        <f t="shared" si="1"/>
        <v>298182.08727000002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114876.4</v>
      </c>
      <c r="T14" s="11">
        <v>12.59423</v>
      </c>
      <c r="U14" s="11">
        <v>14800</v>
      </c>
      <c r="V14" s="11">
        <v>105356</v>
      </c>
      <c r="W14" s="11">
        <f t="shared" si="0"/>
        <v>120156</v>
      </c>
      <c r="X14" s="12">
        <f t="shared" si="1"/>
        <v>235044.99423000001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115530.5</v>
      </c>
      <c r="T15" s="11">
        <v>12.21167</v>
      </c>
      <c r="U15" s="11">
        <v>14160</v>
      </c>
      <c r="V15" s="11">
        <v>66966.5</v>
      </c>
      <c r="W15" s="11">
        <f t="shared" si="0"/>
        <v>81126.5</v>
      </c>
      <c r="X15" s="12">
        <f t="shared" ref="X15" si="2">SUM(S15:V15)</f>
        <v>196669.21166999999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4" sqref="B4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86</v>
      </c>
    </row>
    <row r="2" spans="1:2" x14ac:dyDescent="0.3">
      <c r="A2" s="10" t="s">
        <v>23</v>
      </c>
      <c r="B2" s="12">
        <f>AVERAGE(B3:B15)</f>
        <v>36062.342937580564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AE23" sqref="AE23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76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OPEX!$B$13</f>
        <v>12139.814930199653</v>
      </c>
      <c r="V2" s="11">
        <f>O2-U2</f>
        <v>-10855.814930199653</v>
      </c>
      <c r="W2" s="11">
        <f>P2-U2</f>
        <v>-10855.814930199653</v>
      </c>
      <c r="X2" s="11">
        <f t="shared" ref="X2:X22" si="1">Q2-U2</f>
        <v>-10855.814930199653</v>
      </c>
      <c r="Y2" s="11">
        <f>R2-$U2</f>
        <v>-10999.814930199653</v>
      </c>
      <c r="Z2" s="11">
        <f>S2-$U2</f>
        <v>-10999.814930199653</v>
      </c>
      <c r="AA2" s="11">
        <f>T2-$U2</f>
        <v>-10999.814930199653</v>
      </c>
      <c r="AB2" s="11">
        <f>1/POWER(1+$L$25,N2-2018)</f>
        <v>1</v>
      </c>
      <c r="AC2" s="12">
        <f>V2*AB2</f>
        <v>-10855.814930199653</v>
      </c>
      <c r="AD2" s="12">
        <f>W2*AB2</f>
        <v>-10855.814930199653</v>
      </c>
      <c r="AE2" s="12">
        <f>X2*AB2</f>
        <v>-10855.814930199653</v>
      </c>
      <c r="AF2" s="12">
        <f>Y2*$AB2</f>
        <v>-10999.814930199653</v>
      </c>
      <c r="AG2" s="12">
        <f>Z2*$AB2</f>
        <v>-10999.814930199653</v>
      </c>
      <c r="AH2" s="12">
        <f>AA2*$AB2</f>
        <v>-10999.814930199653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87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OPEX!$B$13</f>
        <v>12139.814930199653</v>
      </c>
      <c r="V3" s="11">
        <f t="shared" ref="V3:V22" si="8">O3-U3</f>
        <v>-10423.814930199653</v>
      </c>
      <c r="W3" s="11">
        <f t="shared" ref="W3:W22" si="9">P3-U3</f>
        <v>-10339.814930199653</v>
      </c>
      <c r="X3" s="11">
        <f t="shared" si="1"/>
        <v>-9703.8149301996527</v>
      </c>
      <c r="Y3" s="11">
        <f t="shared" ref="Y3:Y22" si="10">R3-$U3</f>
        <v>-10603.814930199653</v>
      </c>
      <c r="Z3" s="11">
        <f t="shared" ref="Z3:Z22" si="11">S3-$U3</f>
        <v>-10531.814930199653</v>
      </c>
      <c r="AA3" s="11">
        <f t="shared" ref="AA3:AA22" si="12">T3-$U3</f>
        <v>-9979.8149301996527</v>
      </c>
      <c r="AB3" s="11">
        <f t="shared" ref="AB3:AB22" si="13">1/POWER(1+$L$25,N3-2018)</f>
        <v>0.90909090909090906</v>
      </c>
      <c r="AC3" s="12">
        <f t="shared" ref="AC3:AC22" si="14">V3*AB3</f>
        <v>-9476.1953910905922</v>
      </c>
      <c r="AD3" s="12">
        <f t="shared" ref="AD3:AD22" si="15">W3*AB3</f>
        <v>-9399.8317547269562</v>
      </c>
      <c r="AE3" s="12">
        <f t="shared" ref="AE3:AE22" si="16">X3*AB3</f>
        <v>-8821.6499365451382</v>
      </c>
      <c r="AF3" s="12">
        <f t="shared" ref="AF3:AF22" si="17">Y3*$AB3</f>
        <v>-9639.8317547269562</v>
      </c>
      <c r="AG3" s="12">
        <f t="shared" ref="AG3:AG22" si="18">Z3*$AB3</f>
        <v>-9574.3772092724121</v>
      </c>
      <c r="AH3" s="12">
        <f t="shared" ref="AH3:AH22" si="19">AA3*$AB3</f>
        <v>-9072.5590274542301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88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OPEX!$B$13</f>
        <v>12139.814930199653</v>
      </c>
      <c r="V4" s="11">
        <f t="shared" si="8"/>
        <v>-9787.8149301996527</v>
      </c>
      <c r="W4" s="11">
        <f t="shared" si="9"/>
        <v>-9667.8149301996527</v>
      </c>
      <c r="X4" s="11">
        <f t="shared" si="1"/>
        <v>-7495.8149301996527</v>
      </c>
      <c r="Y4" s="11">
        <f t="shared" si="10"/>
        <v>-10051.814930199653</v>
      </c>
      <c r="Z4" s="11">
        <f t="shared" si="11"/>
        <v>-9943.8149301996527</v>
      </c>
      <c r="AA4" s="11">
        <f t="shared" si="12"/>
        <v>-7987.8149301996527</v>
      </c>
      <c r="AB4" s="11">
        <f t="shared" si="13"/>
        <v>0.82644628099173545</v>
      </c>
      <c r="AC4" s="12">
        <f t="shared" si="14"/>
        <v>-8089.1032480988861</v>
      </c>
      <c r="AD4" s="12">
        <f t="shared" si="15"/>
        <v>-7989.9296943798772</v>
      </c>
      <c r="AE4" s="12">
        <f t="shared" si="16"/>
        <v>-6194.8883720658278</v>
      </c>
      <c r="AF4" s="12">
        <f t="shared" si="17"/>
        <v>-8307.2850662807032</v>
      </c>
      <c r="AG4" s="12">
        <f t="shared" si="18"/>
        <v>-8218.0288679335972</v>
      </c>
      <c r="AH4" s="12">
        <f t="shared" si="19"/>
        <v>-6601.4999423137615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89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OPEX!$B$13</f>
        <v>12139.814930199653</v>
      </c>
      <c r="V5" s="11">
        <f t="shared" si="8"/>
        <v>-8959.8149301996527</v>
      </c>
      <c r="W5" s="11">
        <f t="shared" si="9"/>
        <v>-8623.8149301996527</v>
      </c>
      <c r="X5" s="11">
        <f t="shared" si="1"/>
        <v>-3103.8149301996527</v>
      </c>
      <c r="Y5" s="11">
        <f t="shared" si="10"/>
        <v>-9295.8149301996527</v>
      </c>
      <c r="Z5" s="11">
        <f t="shared" si="11"/>
        <v>-8983.8149301996527</v>
      </c>
      <c r="AA5" s="11">
        <f t="shared" si="12"/>
        <v>-4027.8149301996527</v>
      </c>
      <c r="AB5" s="11">
        <f t="shared" si="13"/>
        <v>0.75131480090157754</v>
      </c>
      <c r="AC5" s="12">
        <f t="shared" si="14"/>
        <v>-6731.6415703979337</v>
      </c>
      <c r="AD5" s="12">
        <f t="shared" si="15"/>
        <v>-6479.1997972950039</v>
      </c>
      <c r="AE5" s="12">
        <f t="shared" si="16"/>
        <v>-2331.9420963182961</v>
      </c>
      <c r="AF5" s="12">
        <f t="shared" si="17"/>
        <v>-6984.0833435008644</v>
      </c>
      <c r="AG5" s="12">
        <f t="shared" si="18"/>
        <v>-6749.6731256195717</v>
      </c>
      <c r="AH5" s="12">
        <f t="shared" si="19"/>
        <v>-3026.1569723513535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90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OPEX!$B$13</f>
        <v>12139.814930199653</v>
      </c>
      <c r="V6" s="11">
        <f t="shared" si="8"/>
        <v>-7795.8149301996527</v>
      </c>
      <c r="W6" s="11">
        <f t="shared" si="9"/>
        <v>-7183.8149301996527</v>
      </c>
      <c r="X6" s="11">
        <f t="shared" si="1"/>
        <v>5392.1850698003473</v>
      </c>
      <c r="Y6" s="11">
        <f t="shared" si="10"/>
        <v>-8263.8149301996527</v>
      </c>
      <c r="Z6" s="11">
        <f t="shared" si="11"/>
        <v>-7699.8149301996527</v>
      </c>
      <c r="AA6" s="11">
        <f t="shared" si="12"/>
        <v>3628.1850698003473</v>
      </c>
      <c r="AB6" s="11">
        <f t="shared" si="13"/>
        <v>0.68301345536507052</v>
      </c>
      <c r="AC6" s="12">
        <f t="shared" si="14"/>
        <v>-5324.6464928622709</v>
      </c>
      <c r="AD6" s="12">
        <f t="shared" si="15"/>
        <v>-4906.6422581788474</v>
      </c>
      <c r="AE6" s="12">
        <f t="shared" si="16"/>
        <v>3682.9349564922791</v>
      </c>
      <c r="AF6" s="12">
        <f t="shared" si="17"/>
        <v>-5644.2967899731239</v>
      </c>
      <c r="AG6" s="12">
        <f t="shared" si="18"/>
        <v>-5259.0772011472245</v>
      </c>
      <c r="AH6" s="12">
        <f t="shared" si="19"/>
        <v>2478.0992212282949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91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OPEX!$B$13</f>
        <v>12139.814930199653</v>
      </c>
      <c r="V7" s="11">
        <f t="shared" si="8"/>
        <v>-6211.8149301996527</v>
      </c>
      <c r="W7" s="11">
        <f t="shared" si="9"/>
        <v>-5143.8149301996527</v>
      </c>
      <c r="X7" s="11">
        <f t="shared" si="1"/>
        <v>21688.185069800347</v>
      </c>
      <c r="Y7" s="11">
        <f t="shared" si="10"/>
        <v>-6811.8149301996527</v>
      </c>
      <c r="Z7" s="11">
        <f t="shared" si="11"/>
        <v>-5863.8149301996527</v>
      </c>
      <c r="AA7" s="11">
        <f t="shared" si="12"/>
        <v>18280.185069800347</v>
      </c>
      <c r="AB7" s="11">
        <f t="shared" si="13"/>
        <v>0.62092132305915493</v>
      </c>
      <c r="AC7" s="12">
        <f t="shared" si="14"/>
        <v>-3857.0483450581805</v>
      </c>
      <c r="AD7" s="12">
        <f t="shared" si="15"/>
        <v>-3193.9043720310028</v>
      </c>
      <c r="AE7" s="12">
        <f t="shared" si="16"/>
        <v>13466.656568292243</v>
      </c>
      <c r="AF7" s="12">
        <f t="shared" si="17"/>
        <v>-4229.6011388936731</v>
      </c>
      <c r="AG7" s="12">
        <f t="shared" si="18"/>
        <v>-3640.9677246335946</v>
      </c>
      <c r="AH7" s="12">
        <f t="shared" si="19"/>
        <v>11350.556699306642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92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OPEX!$B$13</f>
        <v>12139.814930199653</v>
      </c>
      <c r="V8" s="11">
        <f t="shared" si="8"/>
        <v>-4027.8149301996527</v>
      </c>
      <c r="W8" s="11">
        <f t="shared" si="9"/>
        <v>-2227.8149301996527</v>
      </c>
      <c r="X8" s="11">
        <f t="shared" si="1"/>
        <v>51592.185069800347</v>
      </c>
      <c r="Y8" s="11">
        <f t="shared" si="10"/>
        <v>-4879.8149301996527</v>
      </c>
      <c r="Z8" s="11">
        <f t="shared" si="11"/>
        <v>-3223.8149301996527</v>
      </c>
      <c r="AA8" s="11">
        <f t="shared" si="12"/>
        <v>45196.185069800347</v>
      </c>
      <c r="AB8" s="11">
        <f t="shared" si="13"/>
        <v>0.56447393005377722</v>
      </c>
      <c r="AC8" s="12">
        <f t="shared" si="14"/>
        <v>-2273.5965231790783</v>
      </c>
      <c r="AD8" s="12">
        <f t="shared" si="15"/>
        <v>-1257.5434490822793</v>
      </c>
      <c r="AE8" s="12">
        <f t="shared" si="16"/>
        <v>29122.443466412009</v>
      </c>
      <c r="AF8" s="12">
        <f t="shared" si="17"/>
        <v>-2754.5283115848965</v>
      </c>
      <c r="AG8" s="12">
        <f t="shared" si="18"/>
        <v>-1819.7594834158415</v>
      </c>
      <c r="AH8" s="12">
        <f t="shared" si="19"/>
        <v>25512.068209788053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93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OPEX!$B$13</f>
        <v>12139.814930199653</v>
      </c>
      <c r="V9" s="11">
        <f t="shared" si="8"/>
        <v>-1051.8149301996527</v>
      </c>
      <c r="W9" s="11">
        <f t="shared" si="9"/>
        <v>1876.1850698003473</v>
      </c>
      <c r="X9" s="11">
        <f t="shared" si="1"/>
        <v>102400.18506980035</v>
      </c>
      <c r="Y9" s="11">
        <f t="shared" si="10"/>
        <v>-2179.8149301996527</v>
      </c>
      <c r="Z9" s="11">
        <f t="shared" si="11"/>
        <v>436.18506980034726</v>
      </c>
      <c r="AA9" s="11">
        <f t="shared" si="12"/>
        <v>90928.185069800355</v>
      </c>
      <c r="AB9" s="11">
        <f t="shared" si="13"/>
        <v>0.51315811823070645</v>
      </c>
      <c r="AC9" s="12">
        <f t="shared" si="14"/>
        <v>-539.74737030821564</v>
      </c>
      <c r="AD9" s="12">
        <f t="shared" si="15"/>
        <v>962.77959987129282</v>
      </c>
      <c r="AE9" s="12">
        <f t="shared" si="16"/>
        <v>52547.48627689483</v>
      </c>
      <c r="AF9" s="12">
        <f t="shared" si="17"/>
        <v>-1118.5897276724525</v>
      </c>
      <c r="AG9" s="12">
        <f t="shared" si="18"/>
        <v>223.83190961907556</v>
      </c>
      <c r="AH9" s="12">
        <f t="shared" si="19"/>
        <v>46660.536344552165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94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OPEX!$B$13</f>
        <v>12139.814930199653</v>
      </c>
      <c r="V10" s="11">
        <f t="shared" si="8"/>
        <v>3004.1850698003473</v>
      </c>
      <c r="W10" s="11">
        <f t="shared" si="9"/>
        <v>7636.1850698003473</v>
      </c>
      <c r="X10" s="11">
        <f t="shared" si="1"/>
        <v>176092.18506980035</v>
      </c>
      <c r="Y10" s="11">
        <f t="shared" si="10"/>
        <v>1468.1850698003473</v>
      </c>
      <c r="Z10" s="11">
        <f t="shared" si="11"/>
        <v>5620.1850698003473</v>
      </c>
      <c r="AA10" s="11">
        <f t="shared" si="12"/>
        <v>157240.18506980035</v>
      </c>
      <c r="AB10" s="11">
        <f t="shared" si="13"/>
        <v>0.46650738020973315</v>
      </c>
      <c r="AC10" s="12">
        <f t="shared" si="14"/>
        <v>1401.4745065777543</v>
      </c>
      <c r="AD10" s="12">
        <f t="shared" si="15"/>
        <v>3562.336691709238</v>
      </c>
      <c r="AE10" s="12">
        <f t="shared" si="16"/>
        <v>82148.30393232005</v>
      </c>
      <c r="AF10" s="12">
        <f t="shared" si="17"/>
        <v>684.9191705756042</v>
      </c>
      <c r="AG10" s="12">
        <f t="shared" si="18"/>
        <v>2621.8578132064163</v>
      </c>
      <c r="AH10" s="12">
        <f t="shared" si="19"/>
        <v>73353.70680060616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95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OPEX!$B$13</f>
        <v>12139.814930199653</v>
      </c>
      <c r="V11" s="11">
        <f t="shared" si="8"/>
        <v>8476.1850698003473</v>
      </c>
      <c r="W11" s="11">
        <f t="shared" si="9"/>
        <v>15604.185069800347</v>
      </c>
      <c r="X11" s="11">
        <f t="shared" si="1"/>
        <v>254836.18506980035</v>
      </c>
      <c r="Y11" s="11">
        <f t="shared" si="10"/>
        <v>6388.1850698003473</v>
      </c>
      <c r="Z11" s="11">
        <f t="shared" si="11"/>
        <v>12796.185069800347</v>
      </c>
      <c r="AA11" s="11">
        <f t="shared" si="12"/>
        <v>228124.18506980035</v>
      </c>
      <c r="AB11" s="11">
        <f t="shared" si="13"/>
        <v>0.42409761837248466</v>
      </c>
      <c r="AC11" s="12">
        <f t="shared" si="14"/>
        <v>3594.7299009867402</v>
      </c>
      <c r="AD11" s="12">
        <f t="shared" si="15"/>
        <v>6617.6977247458108</v>
      </c>
      <c r="AE11" s="12">
        <f t="shared" si="16"/>
        <v>108075.41916323206</v>
      </c>
      <c r="AF11" s="12">
        <f t="shared" si="17"/>
        <v>2709.2140738249918</v>
      </c>
      <c r="AG11" s="12">
        <f t="shared" si="18"/>
        <v>5426.8316123558734</v>
      </c>
      <c r="AH11" s="12">
        <f t="shared" si="19"/>
        <v>96746.923581266252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96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OPEX!$B$13</f>
        <v>12139.814930199653</v>
      </c>
      <c r="V12" s="11">
        <f t="shared" si="8"/>
        <v>15820.185069800347</v>
      </c>
      <c r="W12" s="11">
        <f t="shared" si="9"/>
        <v>26440.185069800347</v>
      </c>
      <c r="X12" s="11">
        <f t="shared" si="1"/>
        <v>302116.18506980035</v>
      </c>
      <c r="Y12" s="11">
        <f t="shared" si="10"/>
        <v>12988.185069800347</v>
      </c>
      <c r="Z12" s="11">
        <f t="shared" si="11"/>
        <v>22564.185069800347</v>
      </c>
      <c r="AA12" s="11">
        <f t="shared" si="12"/>
        <v>270676.18506980035</v>
      </c>
      <c r="AB12" s="11">
        <f t="shared" si="13"/>
        <v>0.38554328942953148</v>
      </c>
      <c r="AC12" s="12">
        <f t="shared" si="14"/>
        <v>6099.3661911947884</v>
      </c>
      <c r="AD12" s="12">
        <f t="shared" si="15"/>
        <v>10193.835924936413</v>
      </c>
      <c r="AE12" s="12">
        <f t="shared" si="16"/>
        <v>116478.86778171193</v>
      </c>
      <c r="AF12" s="12">
        <f t="shared" si="17"/>
        <v>5007.5075955303546</v>
      </c>
      <c r="AG12" s="12">
        <f t="shared" si="18"/>
        <v>8699.4701351075473</v>
      </c>
      <c r="AH12" s="12">
        <f t="shared" si="19"/>
        <v>104357.38676204746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97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OPEX!$B$13</f>
        <v>12139.814930199653</v>
      </c>
      <c r="V13" s="11">
        <f t="shared" si="8"/>
        <v>25468.185069800347</v>
      </c>
      <c r="W13" s="11">
        <f t="shared" si="9"/>
        <v>41032.185069800347</v>
      </c>
      <c r="X13" s="11">
        <f t="shared" si="1"/>
        <v>312256.18506980035</v>
      </c>
      <c r="Y13" s="11">
        <f t="shared" si="10"/>
        <v>21676.185069800347</v>
      </c>
      <c r="Z13" s="11">
        <f t="shared" si="11"/>
        <v>35680.185069800347</v>
      </c>
      <c r="AA13" s="11">
        <f t="shared" si="12"/>
        <v>279808.18506980035</v>
      </c>
      <c r="AB13" s="11">
        <f t="shared" si="13"/>
        <v>0.3504938994813922</v>
      </c>
      <c r="AC13" s="12">
        <f t="shared" si="14"/>
        <v>8926.443497828097</v>
      </c>
      <c r="AD13" s="12">
        <f t="shared" si="15"/>
        <v>14381.530549356485</v>
      </c>
      <c r="AE13" s="12">
        <f t="shared" si="16"/>
        <v>109443.8879422976</v>
      </c>
      <c r="AF13" s="12">
        <f t="shared" si="17"/>
        <v>7597.3706309946574</v>
      </c>
      <c r="AG13" s="12">
        <f t="shared" si="18"/>
        <v>12505.687199332073</v>
      </c>
      <c r="AH13" s="12">
        <f t="shared" si="19"/>
        <v>98071.06189192539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98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OPEX!$B$13</f>
        <v>12139.814930199653</v>
      </c>
      <c r="V14" s="11">
        <f t="shared" si="8"/>
        <v>38092.185069800347</v>
      </c>
      <c r="W14" s="11">
        <f t="shared" si="9"/>
        <v>60076.185069800347</v>
      </c>
      <c r="X14" s="11">
        <f t="shared" si="1"/>
        <v>312712.18506980035</v>
      </c>
      <c r="Y14" s="11">
        <f t="shared" si="10"/>
        <v>33052.185069800347</v>
      </c>
      <c r="Z14" s="11">
        <f t="shared" si="11"/>
        <v>52840.185069800347</v>
      </c>
      <c r="AA14" s="11">
        <f t="shared" si="12"/>
        <v>280192.18506980035</v>
      </c>
      <c r="AB14" s="11">
        <f t="shared" si="13"/>
        <v>0.31863081771035656</v>
      </c>
      <c r="AC14" s="12">
        <f t="shared" si="14"/>
        <v>12137.34407716472</v>
      </c>
      <c r="AD14" s="12">
        <f t="shared" si="15"/>
        <v>19142.1239737092</v>
      </c>
      <c r="AE14" s="12">
        <f t="shared" si="16"/>
        <v>99639.739236782843</v>
      </c>
      <c r="AF14" s="12">
        <f t="shared" si="17"/>
        <v>10531.444755904524</v>
      </c>
      <c r="AG14" s="12">
        <f t="shared" si="18"/>
        <v>16836.511376757058</v>
      </c>
      <c r="AH14" s="12">
        <f t="shared" si="19"/>
        <v>89277.865044842052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99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OPEX!$B$13</f>
        <v>12139.814930199653</v>
      </c>
      <c r="V15" s="11">
        <f t="shared" si="8"/>
        <v>54172.185069800347</v>
      </c>
      <c r="W15" s="11">
        <f t="shared" si="9"/>
        <v>84196.185069800355</v>
      </c>
      <c r="X15" s="11">
        <f t="shared" si="1"/>
        <v>312796.18506980035</v>
      </c>
      <c r="Y15" s="11">
        <f t="shared" si="10"/>
        <v>47536.185069800347</v>
      </c>
      <c r="Z15" s="11">
        <f t="shared" si="11"/>
        <v>74536.185069800355</v>
      </c>
      <c r="AA15" s="11">
        <f t="shared" si="12"/>
        <v>280276.18506980035</v>
      </c>
      <c r="AB15" s="11">
        <f t="shared" si="13"/>
        <v>0.28966437973668779</v>
      </c>
      <c r="AC15" s="12">
        <f t="shared" si="14"/>
        <v>15691.752387224777</v>
      </c>
      <c r="AD15" s="12">
        <f t="shared" si="15"/>
        <v>24388.635724439093</v>
      </c>
      <c r="AE15" s="12">
        <f t="shared" si="16"/>
        <v>90605.912932245919</v>
      </c>
      <c r="AF15" s="12">
        <f t="shared" si="17"/>
        <v>13769.539563292117</v>
      </c>
      <c r="AG15" s="12">
        <f t="shared" si="18"/>
        <v>21590.477816182691</v>
      </c>
      <c r="AH15" s="12">
        <f t="shared" si="19"/>
        <v>81186.02730320883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100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OPEX!$B$13</f>
        <v>12139.814930199653</v>
      </c>
      <c r="V16" s="11">
        <f t="shared" si="8"/>
        <v>74164.185069800355</v>
      </c>
      <c r="W16" s="11">
        <f t="shared" si="9"/>
        <v>113224.18506980035</v>
      </c>
      <c r="X16" s="11">
        <f t="shared" si="1"/>
        <v>312832.18506980035</v>
      </c>
      <c r="Y16" s="11">
        <f t="shared" si="10"/>
        <v>65500.185069800347</v>
      </c>
      <c r="Z16" s="11">
        <f t="shared" si="11"/>
        <v>100648.18506980035</v>
      </c>
      <c r="AA16" s="11">
        <f t="shared" si="12"/>
        <v>280300.18506980035</v>
      </c>
      <c r="AB16" s="11">
        <f t="shared" si="13"/>
        <v>0.26333125430607973</v>
      </c>
      <c r="AC16" s="12">
        <f t="shared" si="14"/>
        <v>19529.74787901876</v>
      </c>
      <c r="AD16" s="12">
        <f t="shared" si="15"/>
        <v>29815.466672214232</v>
      </c>
      <c r="AE16" s="12">
        <f t="shared" si="16"/>
        <v>82378.491681742191</v>
      </c>
      <c r="AF16" s="12">
        <f t="shared" si="17"/>
        <v>17248.245891710882</v>
      </c>
      <c r="AG16" s="12">
        <f t="shared" si="18"/>
        <v>26503.812818060975</v>
      </c>
      <c r="AH16" s="12">
        <f t="shared" si="19"/>
        <v>73811.799316656805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101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OPEX!$B$13</f>
        <v>12139.814930199653</v>
      </c>
      <c r="V17" s="11">
        <f t="shared" si="8"/>
        <v>98200.185069800355</v>
      </c>
      <c r="W17" s="11">
        <f t="shared" si="9"/>
        <v>146248.18506980035</v>
      </c>
      <c r="X17" s="11">
        <f t="shared" si="1"/>
        <v>312856.18506980035</v>
      </c>
      <c r="Y17" s="11">
        <f t="shared" si="10"/>
        <v>87136.185069800355</v>
      </c>
      <c r="Z17" s="11">
        <f t="shared" si="11"/>
        <v>130408.18506980035</v>
      </c>
      <c r="AA17" s="11">
        <f t="shared" si="12"/>
        <v>280324.18506980035</v>
      </c>
      <c r="AB17" s="11">
        <f t="shared" si="13"/>
        <v>0.23939204936916339</v>
      </c>
      <c r="AC17" s="12">
        <f t="shared" si="14"/>
        <v>23508.343552290629</v>
      </c>
      <c r="AD17" s="12">
        <f t="shared" si="15"/>
        <v>35010.652740380188</v>
      </c>
      <c r="AE17" s="12">
        <f t="shared" si="16"/>
        <v>74895.283301677759</v>
      </c>
      <c r="AF17" s="12">
        <f t="shared" si="17"/>
        <v>20859.709918070203</v>
      </c>
      <c r="AG17" s="12">
        <f t="shared" si="18"/>
        <v>31218.682678372643</v>
      </c>
      <c r="AH17" s="12">
        <f t="shared" si="19"/>
        <v>67107.381151600144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102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OPEX!$B$13</f>
        <v>12139.814930199653</v>
      </c>
      <c r="V18" s="11">
        <f t="shared" si="8"/>
        <v>125848.18506980035</v>
      </c>
      <c r="W18" s="11">
        <f t="shared" si="9"/>
        <v>181108.18506980035</v>
      </c>
      <c r="X18" s="11">
        <f t="shared" si="1"/>
        <v>312868.18506980035</v>
      </c>
      <c r="Y18" s="11">
        <f t="shared" si="10"/>
        <v>112024.18506980035</v>
      </c>
      <c r="Z18" s="11">
        <f t="shared" si="11"/>
        <v>161776.18506980035</v>
      </c>
      <c r="AA18" s="11">
        <f t="shared" si="12"/>
        <v>280336.18506980035</v>
      </c>
      <c r="AB18" s="11">
        <f t="shared" si="13"/>
        <v>0.21762913579014853</v>
      </c>
      <c r="AC18" s="12">
        <f t="shared" si="14"/>
        <v>27388.231757499325</v>
      </c>
      <c r="AD18" s="12">
        <f t="shared" si="15"/>
        <v>39414.417801262935</v>
      </c>
      <c r="AE18" s="12">
        <f t="shared" si="16"/>
        <v>68089.232732972901</v>
      </c>
      <c r="AF18" s="12">
        <f t="shared" si="17"/>
        <v>24379.726584336309</v>
      </c>
      <c r="AG18" s="12">
        <f t="shared" si="18"/>
        <v>35207.211348167781</v>
      </c>
      <c r="AH18" s="12">
        <f t="shared" si="19"/>
        <v>61009.321687447788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103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OPEX!$B$13</f>
        <v>12139.814930199653</v>
      </c>
      <c r="V19" s="11">
        <f t="shared" si="8"/>
        <v>155932.18506980035</v>
      </c>
      <c r="W19" s="11">
        <f t="shared" si="9"/>
        <v>214708.18506980035</v>
      </c>
      <c r="X19" s="11">
        <f t="shared" si="1"/>
        <v>312880.18506980035</v>
      </c>
      <c r="Y19" s="11">
        <f t="shared" si="10"/>
        <v>139120.18506980035</v>
      </c>
      <c r="Z19" s="11">
        <f t="shared" si="11"/>
        <v>191980.18506980035</v>
      </c>
      <c r="AA19" s="11">
        <f t="shared" si="12"/>
        <v>280348.18506980035</v>
      </c>
      <c r="AB19" s="11">
        <f t="shared" si="13"/>
        <v>0.19784466890013502</v>
      </c>
      <c r="AC19" s="12">
        <f t="shared" si="14"/>
        <v>30850.351526009228</v>
      </c>
      <c r="AD19" s="12">
        <f t="shared" si="15"/>
        <v>42478.869785283568</v>
      </c>
      <c r="AE19" s="12">
        <f t="shared" si="16"/>
        <v>61901.676620547623</v>
      </c>
      <c r="AF19" s="12">
        <f t="shared" si="17"/>
        <v>27524.186952460161</v>
      </c>
      <c r="AG19" s="12">
        <f t="shared" si="18"/>
        <v>37982.256150521294</v>
      </c>
      <c r="AH19" s="12">
        <f t="shared" si="19"/>
        <v>55465.393851888432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104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OPEX!$B$13</f>
        <v>12139.814930199653</v>
      </c>
      <c r="V20" s="11">
        <f t="shared" si="8"/>
        <v>186688.18506980035</v>
      </c>
      <c r="W20" s="11">
        <f t="shared" si="9"/>
        <v>244084.18506980035</v>
      </c>
      <c r="X20" s="11">
        <f t="shared" si="1"/>
        <v>312880.18506980035</v>
      </c>
      <c r="Y20" s="11">
        <f t="shared" si="10"/>
        <v>166792.18506980035</v>
      </c>
      <c r="Z20" s="11">
        <f t="shared" si="11"/>
        <v>218428.18506980035</v>
      </c>
      <c r="AA20" s="11">
        <f t="shared" si="12"/>
        <v>280348.18506980035</v>
      </c>
      <c r="AB20" s="11">
        <f t="shared" si="13"/>
        <v>0.17985878990921364</v>
      </c>
      <c r="AC20" s="12">
        <f t="shared" si="14"/>
        <v>33577.511057001619</v>
      </c>
      <c r="AD20" s="12">
        <f t="shared" si="15"/>
        <v>43900.686162630846</v>
      </c>
      <c r="AE20" s="12">
        <f t="shared" si="16"/>
        <v>56274.251473225107</v>
      </c>
      <c r="AF20" s="12">
        <f t="shared" si="17"/>
        <v>29999.040572967901</v>
      </c>
      <c r="AG20" s="12">
        <f t="shared" si="18"/>
        <v>39286.229048720059</v>
      </c>
      <c r="AH20" s="12">
        <f t="shared" si="19"/>
        <v>50423.085319898564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105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OPEX!$B$13</f>
        <v>12139.814930199653</v>
      </c>
      <c r="V21" s="11">
        <f t="shared" si="8"/>
        <v>215944.18506980035</v>
      </c>
      <c r="W21" s="11">
        <f t="shared" si="9"/>
        <v>267340.18506980035</v>
      </c>
      <c r="X21" s="11">
        <f t="shared" si="1"/>
        <v>312880.18506980035</v>
      </c>
      <c r="Y21" s="11">
        <f t="shared" si="10"/>
        <v>193120.18506980035</v>
      </c>
      <c r="Z21" s="11">
        <f t="shared" si="11"/>
        <v>239392.18506980035</v>
      </c>
      <c r="AA21" s="11">
        <f t="shared" si="12"/>
        <v>280348.18506980035</v>
      </c>
      <c r="AB21" s="11">
        <f t="shared" si="13"/>
        <v>0.16350799082655781</v>
      </c>
      <c r="AC21" s="12">
        <f t="shared" si="14"/>
        <v>35308.599831441417</v>
      </c>
      <c r="AD21" s="12">
        <f t="shared" si="15"/>
        <v>43712.256527963182</v>
      </c>
      <c r="AE21" s="12">
        <f t="shared" si="16"/>
        <v>51158.410430204625</v>
      </c>
      <c r="AF21" s="12">
        <f t="shared" si="17"/>
        <v>31576.693448816062</v>
      </c>
      <c r="AG21" s="12">
        <f t="shared" si="18"/>
        <v>39142.535200342543</v>
      </c>
      <c r="AH21" s="12">
        <f t="shared" si="19"/>
        <v>45839.16847263505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106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OPEX!$B$13</f>
        <v>12139.814930199653</v>
      </c>
      <c r="V22" s="11">
        <f t="shared" si="8"/>
        <v>241732.18506980035</v>
      </c>
      <c r="W22" s="11">
        <f t="shared" si="9"/>
        <v>284140.18506980035</v>
      </c>
      <c r="X22" s="11">
        <f t="shared" si="1"/>
        <v>312880.18506980035</v>
      </c>
      <c r="Y22" s="11">
        <f t="shared" si="10"/>
        <v>216340.18506980035</v>
      </c>
      <c r="Z22" s="11">
        <f t="shared" si="11"/>
        <v>254488.18506980035</v>
      </c>
      <c r="AA22" s="11">
        <f t="shared" si="12"/>
        <v>280348.18506980035</v>
      </c>
      <c r="AB22" s="11">
        <f t="shared" si="13"/>
        <v>0.14864362802414349</v>
      </c>
      <c r="AC22" s="12">
        <f t="shared" si="14"/>
        <v>35931.94899897882</v>
      </c>
      <c r="AD22" s="12">
        <f t="shared" si="15"/>
        <v>42235.627976226693</v>
      </c>
      <c r="AE22" s="12">
        <f t="shared" si="16"/>
        <v>46507.645845640582</v>
      </c>
      <c r="AF22" s="12">
        <f t="shared" si="17"/>
        <v>32157.589996189767</v>
      </c>
      <c r="AG22" s="12">
        <f t="shared" si="18"/>
        <v>37828.04711805479</v>
      </c>
      <c r="AH22" s="12">
        <f t="shared" si="19"/>
        <v>41671.97133875914</v>
      </c>
    </row>
    <row r="23" spans="1:34" ht="14.45" x14ac:dyDescent="0.3">
      <c r="AE23" s="14">
        <f>SUM(AE2:AE22)</f>
        <v>1118212.3490075637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ht="14.45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ht="14.45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ht="14.45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ht="14.45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ht="14.45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ht="14.45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ht="14.45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ht="14.45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ht="14.45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ht="14.45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6" sqref="B6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ht="14.4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ht="14.45" x14ac:dyDescent="0.3">
      <c r="A2" t="s">
        <v>23</v>
      </c>
      <c r="B2">
        <v>0</v>
      </c>
      <c r="C2">
        <f>CAPEX!$X3</f>
        <v>307967.22911888885</v>
      </c>
      <c r="D2">
        <f>CAPEX!$X4</f>
        <v>216506.84792333335</v>
      </c>
      <c r="E2">
        <f>CAPEX!$X5</f>
        <v>145045.86878666666</v>
      </c>
      <c r="F2">
        <f>CAPEX!$X6</f>
        <v>218092.13545333332</v>
      </c>
      <c r="G2">
        <f>CAPEX!$X7</f>
        <v>288249.58125666669</v>
      </c>
      <c r="H2">
        <f>CAPEX!$X8</f>
        <v>347869.80689666665</v>
      </c>
      <c r="I2">
        <f>CAPEX!$X9</f>
        <v>221159.28125666664</v>
      </c>
      <c r="J2">
        <f>CAPEX!$X10</f>
        <v>147813.53545333334</v>
      </c>
      <c r="K2">
        <f>CAPEX!$X11</f>
        <v>215033.99423000001</v>
      </c>
      <c r="L2">
        <f>CAPEX!$X12</f>
        <v>178789.21166999999</v>
      </c>
      <c r="M2">
        <f>CAPEX!$X13</f>
        <v>298182.08727000002</v>
      </c>
      <c r="N2">
        <f>CAPEX!$X14</f>
        <v>235044.99423000001</v>
      </c>
      <c r="O2">
        <f>CAPEX!$X15</f>
        <v>196669.21166999999</v>
      </c>
    </row>
    <row r="3" spans="1:15" s="6" customFormat="1" ht="14.45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ht="14.45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2018-07-16T11:44:24Z</dcterms:modified>
</cp:coreProperties>
</file>