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13680" windowHeight="11250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R15" i="1" l="1"/>
  <c r="R13" i="1"/>
  <c r="S13" i="1"/>
  <c r="T13" i="1"/>
  <c r="X13" i="1"/>
  <c r="M2" i="11"/>
  <c r="S15" i="1"/>
  <c r="T15" i="1"/>
  <c r="X15" i="1"/>
  <c r="O2" i="11"/>
  <c r="M15" i="11"/>
  <c r="S14" i="1"/>
  <c r="T14" i="1"/>
  <c r="X14" i="1"/>
  <c r="N2" i="11"/>
  <c r="O14" i="11"/>
  <c r="M14" i="11"/>
  <c r="S12" i="1"/>
  <c r="T12" i="1"/>
  <c r="X12" i="1"/>
  <c r="L2" i="11"/>
  <c r="O12" i="11"/>
  <c r="M12" i="11"/>
  <c r="S11" i="1"/>
  <c r="T11" i="1"/>
  <c r="X11" i="1"/>
  <c r="K2" i="11"/>
  <c r="L11" i="11"/>
  <c r="O11" i="11"/>
  <c r="N11" i="11"/>
  <c r="M11" i="11"/>
  <c r="S6" i="1"/>
  <c r="T6" i="1"/>
  <c r="X6" i="1"/>
  <c r="F2" i="11"/>
  <c r="S10" i="1"/>
  <c r="T10" i="1"/>
  <c r="X10" i="1"/>
  <c r="J2" i="11"/>
  <c r="F10" i="11"/>
  <c r="S7" i="1"/>
  <c r="T7" i="1"/>
  <c r="X7" i="1"/>
  <c r="G2" i="11"/>
  <c r="S9" i="1"/>
  <c r="T9" i="1"/>
  <c r="X9" i="1"/>
  <c r="I2" i="11"/>
  <c r="G9" i="11"/>
  <c r="S8" i="1"/>
  <c r="T8" i="1"/>
  <c r="X8" i="1"/>
  <c r="H2" i="11"/>
  <c r="I8" i="11"/>
  <c r="G8" i="11"/>
  <c r="S5" i="1"/>
  <c r="T5" i="1"/>
  <c r="X5" i="1"/>
  <c r="E2" i="11"/>
  <c r="J5" i="11"/>
  <c r="F5" i="11"/>
  <c r="S4" i="1"/>
  <c r="T4" i="1"/>
  <c r="X4" i="1"/>
  <c r="D2" i="11"/>
  <c r="I4" i="11"/>
  <c r="G4" i="11"/>
  <c r="S3" i="1"/>
  <c r="T3" i="1"/>
  <c r="X3" i="1"/>
  <c r="C2" i="11"/>
  <c r="D3" i="11"/>
  <c r="I3" i="11"/>
  <c r="H3" i="11"/>
  <c r="G3" i="11"/>
  <c r="B15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O2" i="3"/>
  <c r="B14" i="2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F54" i="3"/>
  <c r="G54" i="3"/>
  <c r="E54" i="3"/>
  <c r="C54" i="3"/>
  <c r="D54" i="3"/>
  <c r="B54" i="3"/>
  <c r="B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F29" i="3"/>
  <c r="G29" i="3"/>
  <c r="E29" i="3"/>
  <c r="C29" i="3"/>
  <c r="D29" i="3"/>
  <c r="U15" i="1"/>
  <c r="V15" i="1"/>
  <c r="W15" i="1"/>
  <c r="U14" i="1"/>
  <c r="V14" i="1"/>
  <c r="W14" i="1"/>
  <c r="U13" i="1"/>
  <c r="V13" i="1"/>
  <c r="W13" i="1"/>
  <c r="U12" i="1"/>
  <c r="V12" i="1"/>
  <c r="W12" i="1"/>
  <c r="U11" i="1"/>
  <c r="V11" i="1"/>
  <c r="W11" i="1"/>
  <c r="C11" i="1"/>
  <c r="U10" i="1"/>
  <c r="V10" i="1"/>
  <c r="W10" i="1"/>
  <c r="I10" i="1"/>
  <c r="U9" i="1"/>
  <c r="V9" i="1"/>
  <c r="W9" i="1"/>
  <c r="V8" i="1"/>
  <c r="U8" i="1"/>
  <c r="W8" i="1"/>
  <c r="C3" i="1"/>
  <c r="V6" i="1"/>
  <c r="H6" i="1"/>
  <c r="I6" i="1"/>
  <c r="U7" i="1"/>
  <c r="V7" i="1"/>
  <c r="W7" i="1"/>
  <c r="U6" i="1"/>
  <c r="W6" i="1"/>
  <c r="U5" i="1"/>
  <c r="V5" i="1"/>
  <c r="W5" i="1"/>
  <c r="U4" i="1"/>
  <c r="V4" i="1"/>
  <c r="V3" i="1"/>
  <c r="U3" i="1"/>
  <c r="I4" i="1"/>
  <c r="H4" i="1"/>
  <c r="I3" i="1"/>
  <c r="H3" i="1"/>
  <c r="I8" i="3"/>
  <c r="I7" i="3"/>
  <c r="I6" i="3"/>
  <c r="I5" i="3"/>
  <c r="V2" i="3"/>
  <c r="B13" i="2"/>
  <c r="B6" i="2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4" i="2"/>
  <c r="B5" i="2"/>
  <c r="B8" i="2"/>
  <c r="B9" i="2"/>
  <c r="B10" i="2"/>
  <c r="B11" i="2"/>
  <c r="B12" i="2"/>
  <c r="B3" i="2"/>
  <c r="W44" i="1"/>
  <c r="T44" i="1"/>
  <c r="S44" i="1"/>
  <c r="Y2" i="3"/>
  <c r="AF2" i="3"/>
  <c r="AA5" i="3"/>
  <c r="AH5" i="3"/>
  <c r="AA7" i="3"/>
  <c r="AH7" i="3"/>
  <c r="AA10" i="3"/>
  <c r="AH10" i="3"/>
  <c r="AA14" i="3"/>
  <c r="AH14" i="3"/>
  <c r="AA16" i="3"/>
  <c r="AH16" i="3"/>
  <c r="AA18" i="3"/>
  <c r="AH18" i="3"/>
  <c r="AA20" i="3"/>
  <c r="AH20" i="3"/>
  <c r="AA22" i="3"/>
  <c r="AH22" i="3"/>
  <c r="Z6" i="3"/>
  <c r="AG6" i="3"/>
  <c r="Z8" i="3"/>
  <c r="AG8" i="3"/>
  <c r="Z15" i="3"/>
  <c r="AG15" i="3"/>
  <c r="Z16" i="3"/>
  <c r="AG16" i="3"/>
  <c r="Y9" i="3"/>
  <c r="AF9" i="3"/>
  <c r="Y10" i="3"/>
  <c r="AF10" i="3"/>
  <c r="Y12" i="3"/>
  <c r="AF12" i="3"/>
  <c r="Y15" i="3"/>
  <c r="AF15" i="3"/>
  <c r="Y16" i="3"/>
  <c r="AF16" i="3"/>
  <c r="Y17" i="3"/>
  <c r="AF17" i="3"/>
  <c r="Y18" i="3"/>
  <c r="AF18" i="3"/>
  <c r="AA9" i="3"/>
  <c r="AH9" i="3"/>
  <c r="AA17" i="3"/>
  <c r="AH17" i="3"/>
  <c r="AA21" i="3"/>
  <c r="AH21" i="3"/>
  <c r="Z9" i="3"/>
  <c r="AG9" i="3"/>
  <c r="Z10" i="3"/>
  <c r="AG10" i="3"/>
  <c r="Z12" i="3"/>
  <c r="AG12" i="3"/>
  <c r="Z17" i="3"/>
  <c r="AG17" i="3"/>
  <c r="Z18" i="3"/>
  <c r="AG18" i="3"/>
  <c r="Y5" i="3"/>
  <c r="AF5" i="3"/>
  <c r="Y8" i="3"/>
  <c r="AF8" i="3"/>
  <c r="Y21" i="3"/>
  <c r="AF21" i="3"/>
  <c r="AA6" i="3"/>
  <c r="AH6" i="3"/>
  <c r="AA8" i="3"/>
  <c r="AH8" i="3"/>
  <c r="Z7" i="3"/>
  <c r="AG7" i="3"/>
  <c r="Y6" i="3"/>
  <c r="AF6" i="3"/>
  <c r="Y7" i="3"/>
  <c r="AF7" i="3"/>
  <c r="Y14" i="3"/>
  <c r="AF14" i="3"/>
  <c r="Y22" i="3"/>
  <c r="AF22" i="3"/>
  <c r="AA3" i="3"/>
  <c r="AH3" i="3"/>
  <c r="AA4" i="3"/>
  <c r="AH4" i="3"/>
  <c r="AA11" i="3"/>
  <c r="AH11" i="3"/>
  <c r="AA12" i="3"/>
  <c r="AH12" i="3"/>
  <c r="AA13" i="3"/>
  <c r="AH13" i="3"/>
  <c r="AA15" i="3"/>
  <c r="AH15" i="3"/>
  <c r="AA19" i="3"/>
  <c r="AH19" i="3"/>
  <c r="Z3" i="3"/>
  <c r="AG3" i="3"/>
  <c r="Z4" i="3"/>
  <c r="AG4" i="3"/>
  <c r="Z5" i="3"/>
  <c r="AG5" i="3"/>
  <c r="Z11" i="3"/>
  <c r="AG11" i="3"/>
  <c r="Z13" i="3"/>
  <c r="AG13" i="3"/>
  <c r="Z14" i="3"/>
  <c r="AG14" i="3"/>
  <c r="Z19" i="3"/>
  <c r="AG19" i="3"/>
  <c r="Z20" i="3"/>
  <c r="AG20" i="3"/>
  <c r="Z21" i="3"/>
  <c r="AG21" i="3"/>
  <c r="Z22" i="3"/>
  <c r="AG22" i="3"/>
  <c r="Y3" i="3"/>
  <c r="AF3" i="3"/>
  <c r="Y4" i="3"/>
  <c r="AF4" i="3"/>
  <c r="Y11" i="3"/>
  <c r="AF11" i="3"/>
  <c r="Y13" i="3"/>
  <c r="AF13" i="3"/>
  <c r="Y19" i="3"/>
  <c r="AF19" i="3"/>
  <c r="Y20" i="3"/>
  <c r="AF20" i="3"/>
  <c r="AA2" i="3"/>
  <c r="AH2" i="3"/>
  <c r="Z2" i="3"/>
  <c r="AG2" i="3"/>
  <c r="W4" i="1"/>
  <c r="W3" i="1"/>
  <c r="I12" i="3"/>
  <c r="B7" i="2"/>
  <c r="Q27" i="1"/>
  <c r="X21" i="3"/>
  <c r="AE21" i="3"/>
  <c r="V16" i="3"/>
  <c r="AC16" i="3"/>
  <c r="X8" i="3"/>
  <c r="AE8" i="3"/>
  <c r="W9" i="3"/>
  <c r="AD9" i="3"/>
  <c r="X20" i="3"/>
  <c r="AE20" i="3"/>
  <c r="X11" i="3"/>
  <c r="AE11" i="3"/>
  <c r="W11" i="3"/>
  <c r="AD11" i="3"/>
  <c r="W3" i="3"/>
  <c r="AD3" i="3"/>
  <c r="X13" i="3"/>
  <c r="AE13" i="3"/>
  <c r="W12" i="3"/>
  <c r="AD12" i="3"/>
  <c r="V19" i="3"/>
  <c r="AC19" i="3"/>
  <c r="W8" i="3"/>
  <c r="AD8" i="3"/>
  <c r="W2" i="3"/>
  <c r="AD2" i="3"/>
  <c r="W15" i="3"/>
  <c r="AD15" i="3"/>
  <c r="W7" i="3"/>
  <c r="AD7" i="3"/>
  <c r="V22" i="3"/>
  <c r="AC22" i="3"/>
  <c r="X14" i="3"/>
  <c r="AE14" i="3"/>
  <c r="V4" i="3"/>
  <c r="AC4" i="3"/>
  <c r="V11" i="3"/>
  <c r="AC11" i="3"/>
  <c r="V17" i="3"/>
  <c r="AC17" i="3"/>
  <c r="V9" i="3"/>
  <c r="AC9" i="3"/>
  <c r="W21" i="3"/>
  <c r="AD21" i="3"/>
  <c r="W5" i="3"/>
  <c r="AD5" i="3"/>
  <c r="X17" i="3"/>
  <c r="AE17" i="3"/>
  <c r="W4" i="3"/>
  <c r="AD4" i="3"/>
  <c r="X9" i="3"/>
  <c r="AE9" i="3"/>
  <c r="V21" i="3"/>
  <c r="AC21" i="3"/>
  <c r="X19" i="3"/>
  <c r="AE19" i="3"/>
  <c r="W18" i="3"/>
  <c r="AD18" i="3"/>
  <c r="W20" i="3"/>
  <c r="AD20" i="3"/>
  <c r="V20" i="3"/>
  <c r="AC20" i="3"/>
  <c r="X4" i="3"/>
  <c r="AE4" i="3"/>
  <c r="W19" i="3"/>
  <c r="AD19" i="3"/>
  <c r="X5" i="3"/>
  <c r="AE5" i="3"/>
  <c r="V5" i="3"/>
  <c r="AC5" i="3"/>
  <c r="W17" i="3"/>
  <c r="AD17" i="3"/>
  <c r="V15" i="3"/>
  <c r="AC15" i="3"/>
  <c r="W10" i="3"/>
  <c r="AD10" i="3"/>
  <c r="X6" i="3"/>
  <c r="AE6" i="3"/>
  <c r="V18" i="3"/>
  <c r="AC18" i="3"/>
  <c r="V10" i="3"/>
  <c r="AC10" i="3"/>
  <c r="W6" i="3"/>
  <c r="AD6" i="3"/>
  <c r="X18" i="3"/>
  <c r="AE18" i="3"/>
  <c r="X10" i="3"/>
  <c r="AE10" i="3"/>
  <c r="V6" i="3"/>
  <c r="AC6" i="3"/>
  <c r="X16" i="3"/>
  <c r="AE16" i="3"/>
  <c r="W16" i="3"/>
  <c r="AD16" i="3"/>
  <c r="X3" i="3"/>
  <c r="AE3" i="3"/>
  <c r="W13" i="3"/>
  <c r="AD13" i="3"/>
  <c r="V3" i="3"/>
  <c r="AC3" i="3"/>
  <c r="V8" i="3"/>
  <c r="AC8" i="3"/>
  <c r="X7" i="3"/>
  <c r="AE7" i="3"/>
  <c r="V13" i="3"/>
  <c r="AC13" i="3"/>
  <c r="W14" i="3"/>
  <c r="AD14" i="3"/>
  <c r="W22" i="3"/>
  <c r="AD22" i="3"/>
  <c r="X12" i="3"/>
  <c r="AE12" i="3"/>
  <c r="X2" i="3"/>
  <c r="AE2" i="3"/>
  <c r="V12" i="3"/>
  <c r="AC12" i="3"/>
  <c r="X22" i="3"/>
  <c r="AE22" i="3"/>
  <c r="V14" i="3"/>
  <c r="AC14" i="3"/>
  <c r="AC2" i="3"/>
  <c r="V7" i="3"/>
  <c r="AC7" i="3"/>
  <c r="X15" i="3"/>
  <c r="AE15" i="3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<sst xmlns="http://schemas.openxmlformats.org/spreadsheetml/2006/main" count="496" uniqueCount="107">
  <si>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</si>
  <si>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</si>
  <si>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</si>
  <si>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</si>
  <si>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</si>
  <si>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</si>
  <si>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</si>
  <si>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</si>
  <si>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</si>
  <si>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</si>
  <si>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</si>
  <si>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</si>
  <si>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</si>
  <si>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</si>
  <si>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</si>
  <si>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</si>
  <si>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</si>
  <si>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</si>
  <si>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</si>
  <si>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</si>
  <si>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</si>
  <si>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</si>
  <si>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</si>
  <si>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</si>
  <si>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</si>
  <si>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</si>
  <si>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</si>
  <si>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</si>
  <si>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</si>
  <si>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</si>
  <si>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</si>
  <si>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</si>
  <si>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</si>
  <si>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</si>
  <si>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</si>
  <si>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</si>
  <si>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</si>
  <si>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</si>
  <si>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</si>
  <si>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Approx OPEX per year per subscriber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</si>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</sst>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146337.87420813384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146337.87420813384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18.840228189119191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18.840228189119191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1670.4</c:v>
                </c:pt>
                <c:pt idx="1">
                  <c:v>1463.1</c:v>
                </c:pt>
                <c:pt idx="2">
                  <c:v>5754.86</c:v>
                </c:pt>
                <c:pt idx="3">
                  <c:v>19410.46</c:v>
                </c:pt>
                <c:pt idx="4">
                  <c:v>8778.6</c:v>
                </c:pt>
                <c:pt idx="5">
                  <c:v>6340.1</c:v>
                </c:pt>
                <c:pt idx="6">
                  <c:v>3511.44</c:v>
                </c:pt>
                <c:pt idx="7">
                  <c:v>5852.4</c:v>
                </c:pt>
                <c:pt idx="8">
                  <c:v>1001.1600000000001</c:v>
                </c:pt>
                <c:pt idx="9">
                  <c:v>1365.5600000000002</c:v>
                </c:pt>
                <c:pt idx="10">
                  <c:v>15801.480000000001</c:v>
                </c:pt>
                <c:pt idx="11">
                  <c:v>2633.5800000000004</c:v>
                </c:pt>
                <c:pt idx="12">
                  <c:v>2633.5800000000004</c:v>
                </c:pt>
              </c:numCache>
            </c:numRef>
          </c:val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4906.8</c:v>
                </c:pt>
                <c:pt idx="1">
                  <c:v>11607.26</c:v>
                </c:pt>
                <c:pt idx="2">
                  <c:v>10534.320000000002</c:v>
                </c:pt>
                <c:pt idx="3">
                  <c:v>97442.459999999992</c:v>
                </c:pt>
                <c:pt idx="4">
                  <c:v>69643.56</c:v>
                </c:pt>
                <c:pt idx="5">
                  <c:v>12582.66</c:v>
                </c:pt>
                <c:pt idx="6">
                  <c:v>13362.98</c:v>
                </c:pt>
                <c:pt idx="7">
                  <c:v>10534.320000000002</c:v>
                </c:pt>
                <c:pt idx="8">
                  <c:v>4597.92</c:v>
                </c:pt>
                <c:pt idx="9">
                  <c:v>16289.18</c:v>
                </c:pt>
                <c:pt idx="10">
                  <c:v>98905.56</c:v>
                </c:pt>
                <c:pt idx="11">
                  <c:v>12094.960000000001</c:v>
                </c:pt>
                <c:pt idx="12">
                  <c:v>16484.260000000002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35584"/>
        <c:axId val="223728704"/>
      </c:barChart>
      <c:catAx>
        <c:axId val="18803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3728704"/>
        <c:crosses val="autoZero"/>
        <c:auto val="1"/>
        <c:lblAlgn val="ctr"/>
        <c:lblOffset val="100"/>
        <c:noMultiLvlLbl val="0"/>
      </c:catAx>
      <c:valAx>
        <c:axId val="2237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 per subscriber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2500</c:v>
                </c:pt>
                <c:pt idx="1">
                  <c:v>2121.2871443632298</c:v>
                </c:pt>
                <c:pt idx="2">
                  <c:v>2770.5428879802053</c:v>
                </c:pt>
                <c:pt idx="3">
                  <c:v>2417.7849867387386</c:v>
                </c:pt>
                <c:pt idx="4">
                  <c:v>12474.158986738737</c:v>
                </c:pt>
                <c:pt idx="5">
                  <c:v>9305.722887980206</c:v>
                </c:pt>
                <c:pt idx="6">
                  <c:v>3355.8431443632298</c:v>
                </c:pt>
                <c:pt idx="7">
                  <c:v>3150.9488879802052</c:v>
                </c:pt>
                <c:pt idx="8">
                  <c:v>2427.5389867387385</c:v>
                </c:pt>
                <c:pt idx="9">
                  <c:v>1708.7975413371182</c:v>
                </c:pt>
                <c:pt idx="10">
                  <c:v>2920.9008073992691</c:v>
                </c:pt>
                <c:pt idx="11">
                  <c:v>12626.112007182181</c:v>
                </c:pt>
                <c:pt idx="12">
                  <c:v>2621.7435413371186</c:v>
                </c:pt>
                <c:pt idx="13">
                  <c:v>3067.1838111821821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36608"/>
        <c:axId val="223730432"/>
      </c:barChart>
      <c:catAx>
        <c:axId val="18803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730432"/>
        <c:crosses val="autoZero"/>
        <c:auto val="1"/>
        <c:lblAlgn val="ctr"/>
        <c:lblOffset val="100"/>
        <c:noMultiLvlLbl val="0"/>
      </c:catAx>
      <c:valAx>
        <c:axId val="22373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03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53088"/>
        <c:axId val="228098624"/>
      </c:barChart>
      <c:catAx>
        <c:axId val="2209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098624"/>
        <c:crosses val="autoZero"/>
        <c:auto val="1"/>
        <c:lblAlgn val="ctr"/>
        <c:lblOffset val="100"/>
        <c:noMultiLvlLbl val="0"/>
      </c:catAx>
      <c:valAx>
        <c:axId val="2280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5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zoomScale="90" zoomScaleNormal="90" workbookViewId="0">
      <selection activeCell="J26" sqref="J26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62</v>
      </c>
      <c r="C1" s="9" t="s">
        <v>63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65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41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x14ac:dyDescent="0.25">
      <c r="A3" s="10" t="s">
        <v>74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64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f>M3*S46+N3*T46+O3*W46</f>
        <v>146337.87420813384</v>
      </c>
      <c r="T3" s="11">
        <f t="shared" ref="T3:T15" si="0">(P3+Q3+R3)*$Q$27</f>
        <v>18.840228189119191</v>
      </c>
      <c r="U3" s="11">
        <f t="shared" ref="U3:U15" si="1">(B3+C3)*H3</f>
        <v>1670.4</v>
      </c>
      <c r="V3" s="11">
        <f t="shared" ref="V3:V15" si="2">(B3+C3)*I3+(B3+C3)*J3</f>
        <v>4906.8</v>
      </c>
      <c r="W3" s="11">
        <f>SUM(U3,V3)</f>
        <v>6577.2000000000007</v>
      </c>
      <c r="X3" s="12">
        <f t="shared" ref="X3:X14" si="3">S3+T3+U3+V3</f>
        <v>152933.91443632296</v>
      </c>
    </row>
    <row r="4" spans="1:24" s="6" customFormat="1" x14ac:dyDescent="0.25">
      <c r="A4" s="10" t="s">
        <v>67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f t="shared" ref="S4:S15" si="4">M4*$S$46+N4*$T$46+O4*$W$46</f>
        <v>146337.87420813384</v>
      </c>
      <c r="T4" s="11">
        <f t="shared" si="0"/>
        <v>12.814589886676153</v>
      </c>
      <c r="U4" s="11">
        <f t="shared" si="1"/>
        <v>1463.1</v>
      </c>
      <c r="V4" s="11">
        <f t="shared" si="2"/>
        <v>11607.26</v>
      </c>
      <c r="W4" s="11">
        <f t="shared" ref="W4:W15" si="5">SUM(U4,V4)</f>
        <v>13070.36</v>
      </c>
      <c r="X4" s="12">
        <f t="shared" si="3"/>
        <v>159421.04879802052</v>
      </c>
    </row>
    <row r="5" spans="1:24" s="6" customFormat="1" x14ac:dyDescent="0.25">
      <c r="A5" s="10" t="s">
        <v>68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f t="shared" si="4"/>
        <v>78872.086550701642</v>
      </c>
      <c r="T5" s="11">
        <f t="shared" si="0"/>
        <v>14.612123172178348</v>
      </c>
      <c r="U5" s="11">
        <f t="shared" si="1"/>
        <v>5754.86</v>
      </c>
      <c r="V5" s="11">
        <f t="shared" si="2"/>
        <v>10534.320000000002</v>
      </c>
      <c r="W5" s="11">
        <f t="shared" si="5"/>
        <v>16289.18</v>
      </c>
      <c r="X5" s="12">
        <f t="shared" si="3"/>
        <v>95175.878673873827</v>
      </c>
    </row>
    <row r="6" spans="1:24" s="6" customFormat="1" x14ac:dyDescent="0.25">
      <c r="A6" s="10" t="s">
        <v>69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f t="shared" si="4"/>
        <v>78872.086550701642</v>
      </c>
      <c r="T6" s="11">
        <f t="shared" si="0"/>
        <v>14.612123172178348</v>
      </c>
      <c r="U6" s="11">
        <f t="shared" si="1"/>
        <v>19410.46</v>
      </c>
      <c r="V6" s="11">
        <f t="shared" si="2"/>
        <v>97442.459999999992</v>
      </c>
      <c r="W6" s="11">
        <f t="shared" si="5"/>
        <v>116852.91999999998</v>
      </c>
      <c r="X6" s="12">
        <f t="shared" si="3"/>
        <v>195739.6186738738</v>
      </c>
    </row>
    <row r="7" spans="1:24" s="6" customFormat="1" x14ac:dyDescent="0.25">
      <c r="A7" s="10" t="s">
        <v>70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f t="shared" si="4"/>
        <v>146337.87420813384</v>
      </c>
      <c r="T7" s="11">
        <f t="shared" si="0"/>
        <v>12.814589886676153</v>
      </c>
      <c r="U7" s="11">
        <f t="shared" si="1"/>
        <v>8778.6</v>
      </c>
      <c r="V7" s="11">
        <f t="shared" si="2"/>
        <v>69643.56</v>
      </c>
      <c r="W7" s="11">
        <f t="shared" si="5"/>
        <v>78422.16</v>
      </c>
      <c r="X7" s="12">
        <f t="shared" si="3"/>
        <v>224772.84879802051</v>
      </c>
    </row>
    <row r="8" spans="1:24" s="6" customFormat="1" x14ac:dyDescent="0.25">
      <c r="A8" s="10" t="s">
        <v>71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66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f t="shared" si="4"/>
        <v>146337.87420813384</v>
      </c>
      <c r="T8" s="11">
        <f t="shared" si="0"/>
        <v>18.840228189119191</v>
      </c>
      <c r="U8" s="11">
        <f t="shared" si="1"/>
        <v>6340.1</v>
      </c>
      <c r="V8" s="11">
        <f t="shared" si="2"/>
        <v>12582.66</v>
      </c>
      <c r="W8" s="11">
        <f t="shared" si="5"/>
        <v>18922.760000000002</v>
      </c>
      <c r="X8" s="12">
        <f t="shared" si="3"/>
        <v>165279.47443632298</v>
      </c>
    </row>
    <row r="9" spans="1:24" s="6" customFormat="1" x14ac:dyDescent="0.25">
      <c r="A9" s="10" t="s">
        <v>72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f t="shared" si="4"/>
        <v>146337.87420813384</v>
      </c>
      <c r="T9" s="11">
        <f t="shared" si="0"/>
        <v>12.814589886676153</v>
      </c>
      <c r="U9" s="11">
        <f t="shared" si="1"/>
        <v>3511.44</v>
      </c>
      <c r="V9" s="11">
        <f t="shared" si="2"/>
        <v>13362.98</v>
      </c>
      <c r="W9" s="11">
        <f t="shared" si="5"/>
        <v>16874.419999999998</v>
      </c>
      <c r="X9" s="12">
        <f t="shared" si="3"/>
        <v>163225.10879802052</v>
      </c>
    </row>
    <row r="10" spans="1:24" s="6" customFormat="1" x14ac:dyDescent="0.25">
      <c r="A10" s="10" t="s">
        <v>73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f t="shared" si="4"/>
        <v>78872.086550701642</v>
      </c>
      <c r="T10" s="11">
        <f t="shared" si="0"/>
        <v>14.612123172178348</v>
      </c>
      <c r="U10" s="11">
        <f t="shared" si="1"/>
        <v>5852.4</v>
      </c>
      <c r="V10" s="11">
        <f t="shared" si="2"/>
        <v>10534.320000000002</v>
      </c>
      <c r="W10" s="11">
        <f t="shared" si="5"/>
        <v>16386.72</v>
      </c>
      <c r="X10" s="12">
        <f t="shared" si="3"/>
        <v>95273.418673873821</v>
      </c>
    </row>
    <row r="11" spans="1:24" s="8" customFormat="1" x14ac:dyDescent="0.25">
      <c r="A11" s="10" t="s">
        <v>75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40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f t="shared" si="4"/>
        <v>114876.35990534152</v>
      </c>
      <c r="T11" s="11">
        <f t="shared" si="0"/>
        <v>12.594228370284263</v>
      </c>
      <c r="U11" s="11">
        <f t="shared" si="1"/>
        <v>1001.1600000000001</v>
      </c>
      <c r="V11" s="11">
        <f t="shared" si="2"/>
        <v>4597.92</v>
      </c>
      <c r="W11" s="11">
        <f t="shared" si="5"/>
        <v>5599.08</v>
      </c>
      <c r="X11" s="12">
        <f t="shared" si="3"/>
        <v>120488.03413371182</v>
      </c>
    </row>
    <row r="12" spans="1:24" s="6" customFormat="1" x14ac:dyDescent="0.25">
      <c r="A12" s="10" t="s">
        <v>76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f t="shared" si="4"/>
        <v>115530.46906962365</v>
      </c>
      <c r="T12" s="11">
        <f t="shared" si="0"/>
        <v>12.211670303203721</v>
      </c>
      <c r="U12" s="11">
        <f t="shared" si="1"/>
        <v>1365.5600000000002</v>
      </c>
      <c r="V12" s="11">
        <f t="shared" si="2"/>
        <v>16289.18</v>
      </c>
      <c r="W12" s="11">
        <f t="shared" si="5"/>
        <v>17654.740000000002</v>
      </c>
      <c r="X12" s="12">
        <f t="shared" si="3"/>
        <v>133197.42073992686</v>
      </c>
    </row>
    <row r="13" spans="1:24" s="6" customFormat="1" x14ac:dyDescent="0.25">
      <c r="A13" s="10" t="s">
        <v>77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f t="shared" si="4"/>
        <v>115530.46906962365</v>
      </c>
      <c r="T13" s="11">
        <f t="shared" si="0"/>
        <v>10.331648594515361</v>
      </c>
      <c r="U13" s="11">
        <f t="shared" si="1"/>
        <v>15801.480000000001</v>
      </c>
      <c r="V13" s="11">
        <f t="shared" si="2"/>
        <v>98905.56</v>
      </c>
      <c r="W13" s="11">
        <f t="shared" si="5"/>
        <v>114707.04</v>
      </c>
      <c r="X13" s="12">
        <f t="shared" si="3"/>
        <v>230247.84071821815</v>
      </c>
    </row>
    <row r="14" spans="1:24" s="6" customFormat="1" x14ac:dyDescent="0.25">
      <c r="A14" s="10" t="s">
        <v>78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40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f t="shared" si="4"/>
        <v>114876.35990534152</v>
      </c>
      <c r="T14" s="11">
        <f t="shared" si="0"/>
        <v>12.594228370284263</v>
      </c>
      <c r="U14" s="11">
        <f t="shared" si="1"/>
        <v>2633.5800000000004</v>
      </c>
      <c r="V14" s="11">
        <f t="shared" si="2"/>
        <v>12094.960000000001</v>
      </c>
      <c r="W14" s="11">
        <f t="shared" si="5"/>
        <v>14728.54</v>
      </c>
      <c r="X14" s="12">
        <f t="shared" si="3"/>
        <v>129617.49413371182</v>
      </c>
    </row>
    <row r="15" spans="1:24" s="6" customFormat="1" x14ac:dyDescent="0.25">
      <c r="A15" s="10" t="s">
        <v>79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f t="shared" si="4"/>
        <v>115530.46906962365</v>
      </c>
      <c r="T15" s="11">
        <f t="shared" si="0"/>
        <v>9.5120485945153614</v>
      </c>
      <c r="U15" s="11">
        <f t="shared" si="1"/>
        <v>2633.5800000000004</v>
      </c>
      <c r="V15" s="11">
        <f t="shared" si="2"/>
        <v>16484.260000000002</v>
      </c>
      <c r="W15" s="11">
        <f t="shared" si="5"/>
        <v>19117.840000000004</v>
      </c>
      <c r="X15" s="12">
        <f t="shared" ref="X15" si="6">SUM(S15:V15)</f>
        <v>134657.82111821815</v>
      </c>
    </row>
    <row r="27" spans="17:17" x14ac:dyDescent="0.25">
      <c r="Q27">
        <f>0.02/1000</f>
        <v>2.0000000000000002E-5</v>
      </c>
    </row>
    <row r="42" spans="18:25" x14ac:dyDescent="0.25">
      <c r="R42" s="5" t="s">
        <v>53</v>
      </c>
      <c r="S42" s="5"/>
      <c r="T42" s="5"/>
      <c r="U42" s="5"/>
      <c r="V42" s="5"/>
      <c r="W42" s="5"/>
      <c r="X42" s="5"/>
      <c r="Y42" s="5" t="s">
        <v>54</v>
      </c>
    </row>
    <row r="43" spans="18:25" x14ac:dyDescent="0.25">
      <c r="S43" t="s">
        <v>55</v>
      </c>
    </row>
    <row r="44" spans="18:25" x14ac:dyDescent="0.25">
      <c r="R44" t="s">
        <v>56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57</v>
      </c>
    </row>
    <row r="45" spans="18:25" x14ac:dyDescent="0.25">
      <c r="S45" t="s">
        <v>58</v>
      </c>
      <c r="T45" t="s">
        <v>59</v>
      </c>
      <c r="W45" t="s">
        <v>60</v>
      </c>
    </row>
    <row r="46" spans="18:25" x14ac:dyDescent="0.25">
      <c r="R46" t="s">
        <v>61</v>
      </c>
      <c r="S46">
        <v>1.1200000000000001</v>
      </c>
      <c r="T46">
        <v>1.1200000000000001</v>
      </c>
      <c r="W46">
        <v>0.73</v>
      </c>
      <c r="Y46" t="s">
        <v>57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74</v>
      </c>
      <c r="D1" s="10" t="s">
        <v>67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  <c r="K1" s="10" t="s">
        <v>75</v>
      </c>
      <c r="L1" s="10" t="s">
        <v>76</v>
      </c>
      <c r="M1" s="10" t="s">
        <v>77</v>
      </c>
      <c r="N1" s="10" t="s">
        <v>78</v>
      </c>
      <c r="O1" s="10" t="s">
        <v>79</v>
      </c>
    </row>
    <row r="2" spans="1:15" s="6" customFormat="1" x14ac:dyDescent="0.25">
      <c r="A2" t="s">
        <v>23</v>
      </c>
      <c r="B2">
        <v>0</v>
      </c>
      <c r="C2">
        <f>CAPEX!$X3</f>
        <v>152933.91443632296</v>
      </c>
      <c r="D2">
        <f>CAPEX!$X4</f>
        <v>159421.04879802052</v>
      </c>
      <c r="E2">
        <f>CAPEX!$X5</f>
        <v>95175.878673873827</v>
      </c>
      <c r="F2">
        <f>CAPEX!$X6</f>
        <v>195739.6186738738</v>
      </c>
      <c r="G2">
        <f>CAPEX!$X7</f>
        <v>224772.84879802051</v>
      </c>
      <c r="H2">
        <f>CAPEX!$X8</f>
        <v>165279.47443632298</v>
      </c>
      <c r="I2">
        <f>CAPEX!$X9</f>
        <v>163225.10879802052</v>
      </c>
      <c r="J2">
        <f>CAPEX!$X10</f>
        <v>95273.418673873821</v>
      </c>
      <c r="K2">
        <f>CAPEX!$X11</f>
        <v>120488.03413371182</v>
      </c>
      <c r="L2">
        <f>CAPEX!$X12</f>
        <v>133197.42073992686</v>
      </c>
      <c r="M2">
        <f>CAPEX!$X13</f>
        <v>230247.84071821815</v>
      </c>
      <c r="N2">
        <f>CAPEX!$X14</f>
        <v>129617.49413371182</v>
      </c>
      <c r="O2">
        <f>CAPEX!$X15</f>
        <v>134657.82111821815</v>
      </c>
    </row>
    <row r="3" spans="1:15" s="6" customFormat="1" x14ac:dyDescent="0.25">
      <c r="A3" t="s">
        <v>74</v>
      </c>
      <c r="B3">
        <v>0</v>
      </c>
      <c r="C3">
        <v>0</v>
      </c>
      <c r="D3">
        <f>D2-C2</f>
        <v>6487.1343616975646</v>
      </c>
      <c r="E3">
        <v>0</v>
      </c>
      <c r="F3">
        <v>0</v>
      </c>
      <c r="G3">
        <f>G2-C2</f>
        <v>71838.934361697553</v>
      </c>
      <c r="H3">
        <f>H2-C2</f>
        <v>12345.560000000027</v>
      </c>
      <c r="I3">
        <f>I2-D2+D3</f>
        <v>10291.194361697562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67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65351.799999999988</v>
      </c>
      <c r="H4">
        <v>0</v>
      </c>
      <c r="I4">
        <f>I2-D2</f>
        <v>3804.0599999999977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68</v>
      </c>
      <c r="B5">
        <v>0</v>
      </c>
      <c r="C5">
        <v>0</v>
      </c>
      <c r="D5">
        <v>0</v>
      </c>
      <c r="E5">
        <v>0</v>
      </c>
      <c r="F5">
        <f>F2-E2</f>
        <v>100563.73999999998</v>
      </c>
      <c r="G5">
        <v>0</v>
      </c>
      <c r="H5">
        <v>0</v>
      </c>
      <c r="I5">
        <v>0</v>
      </c>
      <c r="J5">
        <f>J2-E2</f>
        <v>97.539999999993597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71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59493.374361697526</v>
      </c>
      <c r="H8">
        <v>0</v>
      </c>
      <c r="I8">
        <f>I2-H2</f>
        <v>-2054.3656383024645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61547.739999999991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73</v>
      </c>
      <c r="B10">
        <v>0</v>
      </c>
      <c r="C10">
        <v>0</v>
      </c>
      <c r="D10">
        <v>0</v>
      </c>
      <c r="E10">
        <v>0</v>
      </c>
      <c r="F10">
        <f>F2-J2</f>
        <v>100466.19999999998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12709.386606215048</v>
      </c>
      <c r="M11">
        <f>M2-K2</f>
        <v>109759.80658450634</v>
      </c>
      <c r="N11">
        <f>N2-K2</f>
        <v>9129.4600000000064</v>
      </c>
      <c r="O11">
        <f>O2-L2+L11</f>
        <v>14169.78698450634</v>
      </c>
    </row>
    <row r="12" spans="1:15" x14ac:dyDescent="0.25">
      <c r="A12" t="s">
        <v>76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97050.419978291291</v>
      </c>
      <c r="N12">
        <v>0</v>
      </c>
      <c r="O12">
        <f>O2-L2</f>
        <v>1460.4003782912914</v>
      </c>
    </row>
    <row r="13" spans="1:15" x14ac:dyDescent="0.25">
      <c r="A13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100630.34658450633</v>
      </c>
      <c r="N14">
        <v>0</v>
      </c>
      <c r="O14">
        <f>O2-N2</f>
        <v>5040.3269845063332</v>
      </c>
    </row>
    <row r="15" spans="1:15" x14ac:dyDescent="0.25">
      <c r="A15" t="s">
        <v>79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95590.0196</v>
      </c>
      <c r="N15">
        <v>0</v>
      </c>
      <c r="O15">
        <v>0</v>
      </c>
    </row>
    <row r="31" spans="3:16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12" sqref="G12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25">
      <c r="A1" s="10" t="s">
        <v>22</v>
      </c>
      <c r="B1" s="10" t="s">
        <v>39</v>
      </c>
    </row>
    <row r="2" spans="1:2" x14ac:dyDescent="0.25">
      <c r="A2" s="10" t="s">
        <v>23</v>
      </c>
      <c r="B2" s="12">
        <v>2500</v>
      </c>
    </row>
    <row r="3" spans="1:2" x14ac:dyDescent="0.25">
      <c r="A3" s="10" t="s">
        <v>74</v>
      </c>
      <c r="B3" s="12">
        <f>0.1*(CAPEX!U3+CAPEX!V3)+0.01*(CAPEX!S3+CAPEX!T3)</f>
        <v>2121.2871443632298</v>
      </c>
    </row>
    <row r="4" spans="1:2" x14ac:dyDescent="0.25">
      <c r="A4" s="10" t="s">
        <v>67</v>
      </c>
      <c r="B4" s="12">
        <f>0.1*(CAPEX!U4+CAPEX!V4)+0.01*(CAPEX!S4+CAPEX!T4)</f>
        <v>2770.5428879802053</v>
      </c>
    </row>
    <row r="5" spans="1:2" x14ac:dyDescent="0.25">
      <c r="A5" s="10" t="s">
        <v>68</v>
      </c>
      <c r="B5" s="12">
        <f>0.1*(CAPEX!U5+CAPEX!V5)+0.01*(CAPEX!S5+CAPEX!T5)</f>
        <v>2417.7849867387386</v>
      </c>
    </row>
    <row r="6" spans="1:2" x14ac:dyDescent="0.25">
      <c r="A6" s="10" t="s">
        <v>69</v>
      </c>
      <c r="B6" s="12">
        <f>0.1*(CAPEX!U6+CAPEX!V6)+0.01*(CAPEX!S6+CAPEX!T6)</f>
        <v>12474.158986738737</v>
      </c>
    </row>
    <row r="7" spans="1:2" x14ac:dyDescent="0.25">
      <c r="A7" s="10" t="s">
        <v>70</v>
      </c>
      <c r="B7" s="12">
        <f>0.1*(CAPEX!U7+CAPEX!V7)+0.01*(CAPEX!S7+CAPEX!T7)</f>
        <v>9305.722887980206</v>
      </c>
    </row>
    <row r="8" spans="1:2" x14ac:dyDescent="0.25">
      <c r="A8" s="10" t="s">
        <v>71</v>
      </c>
      <c r="B8" s="12">
        <f>0.1*(CAPEX!U8+CAPEX!V8)+0.01*(CAPEX!S8+CAPEX!T8)</f>
        <v>3355.8431443632298</v>
      </c>
    </row>
    <row r="9" spans="1:2" x14ac:dyDescent="0.25">
      <c r="A9" s="10" t="s">
        <v>72</v>
      </c>
      <c r="B9" s="12">
        <f>0.1*(CAPEX!U9+CAPEX!V9)+0.01*(CAPEX!S9+CAPEX!T9)</f>
        <v>3150.9488879802052</v>
      </c>
    </row>
    <row r="10" spans="1:2" x14ac:dyDescent="0.25">
      <c r="A10" s="10" t="s">
        <v>73</v>
      </c>
      <c r="B10" s="12">
        <f>0.1*(CAPEX!U10+CAPEX!V10)+0.01*(CAPEX!S10+CAPEX!T10)</f>
        <v>2427.5389867387385</v>
      </c>
    </row>
    <row r="11" spans="1:2" x14ac:dyDescent="0.25">
      <c r="A11" s="10" t="s">
        <v>75</v>
      </c>
      <c r="B11" s="12">
        <f>0.1*(CAPEX!U11+CAPEX!V11)+0.01*(CAPEX!S11+CAPEX!T11)</f>
        <v>1708.7975413371182</v>
      </c>
    </row>
    <row r="12" spans="1:2" x14ac:dyDescent="0.25">
      <c r="A12" s="10" t="s">
        <v>76</v>
      </c>
      <c r="B12" s="12">
        <f>0.1*(CAPEX!U12+CAPEX!V12)+0.01*(CAPEX!S12+CAPEX!T12)</f>
        <v>2920.9008073992691</v>
      </c>
    </row>
    <row r="13" spans="1:2" x14ac:dyDescent="0.25">
      <c r="A13" s="10" t="s">
        <v>77</v>
      </c>
      <c r="B13" s="12">
        <f>0.1*(CAPEX!U13+CAPEX!V13)+0.01*(CAPEX!S13+CAPEX!T13)</f>
        <v>12626.112007182181</v>
      </c>
    </row>
    <row r="14" spans="1:2" x14ac:dyDescent="0.25">
      <c r="A14" s="10" t="s">
        <v>78</v>
      </c>
      <c r="B14" s="12">
        <f>0.1*(CAPEX!U14+CAPEX!V14)+0.01*(CAPEX!S14+CAPEX!T14)</f>
        <v>2621.7435413371186</v>
      </c>
    </row>
    <row r="15" spans="1:2" x14ac:dyDescent="0.25">
      <c r="A15" s="10" t="s">
        <v>79</v>
      </c>
      <c r="B15" s="12">
        <f>0.1*(CAPEX!U15+CAPEX!V15)+0.01*(CAPEX!S15+CAPEX!T15)</f>
        <v>3067.1838111821821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G1" workbookViewId="0">
      <selection activeCell="H5" sqref="H5:H18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25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45</v>
      </c>
      <c r="S1" s="10" t="s">
        <v>43</v>
      </c>
      <c r="T1" s="10" t="s">
        <v>46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47</v>
      </c>
      <c r="Z1" s="10" t="s">
        <v>48</v>
      </c>
      <c r="AA1" s="10" t="s">
        <v>49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50</v>
      </c>
      <c r="AG1" s="10" t="s">
        <v>51</v>
      </c>
      <c r="AH1" s="10" t="s">
        <v>52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79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3067.1838111821821</v>
      </c>
      <c r="V2" s="11">
        <f>O2-U2</f>
        <v>-1783.1838111821821</v>
      </c>
      <c r="W2" s="11">
        <f>P2-U2</f>
        <v>-1783.1838111821821</v>
      </c>
      <c r="X2" s="11">
        <f t="shared" ref="X2:X22" si="1">Q2-U2</f>
        <v>-1783.1838111821821</v>
      </c>
      <c r="Y2" s="11">
        <f>R2-$U2</f>
        <v>-1927.1838111821821</v>
      </c>
      <c r="Z2" s="11">
        <f>S2-$U2</f>
        <v>-1927.1838111821821</v>
      </c>
      <c r="AA2" s="11">
        <f>T2-$U2</f>
        <v>-1927.1838111821821</v>
      </c>
      <c r="AB2" s="11">
        <f>1/POWER(1+$L$25,N2-2018)</f>
        <v>1</v>
      </c>
      <c r="AC2" s="12">
        <f>V2*AB2</f>
        <v>-1783.1838111821821</v>
      </c>
      <c r="AD2" s="12">
        <f>W2*AB2</f>
        <v>-1783.1838111821821</v>
      </c>
      <c r="AE2" s="12">
        <f>X2*AB2</f>
        <v>-1783.1838111821821</v>
      </c>
      <c r="AF2" s="12">
        <f>Y2*$AB2</f>
        <v>-1927.1838111821821</v>
      </c>
      <c r="AG2" s="12">
        <f>Z2*$AB2</f>
        <v>-1927.1838111821821</v>
      </c>
      <c r="AH2" s="12">
        <f>AA2*$AB2</f>
        <v>-1927.1838111821821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87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3067.1838111821821</v>
      </c>
      <c r="V3" s="11">
        <f t="shared" ref="V3:V22" si="8">O3-U3</f>
        <v>-1351.1838111821821</v>
      </c>
      <c r="W3" s="11">
        <f t="shared" ref="W3:W22" si="9">P3-U3</f>
        <v>-1267.1838111821821</v>
      </c>
      <c r="X3" s="11">
        <f t="shared" si="1"/>
        <v>-631.18381118218213</v>
      </c>
      <c r="Y3" s="11">
        <f t="shared" ref="Y3:Y22" si="10">R3-$U3</f>
        <v>-1531.1838111821821</v>
      </c>
      <c r="Z3" s="11">
        <f t="shared" ref="Z3:Z22" si="11">S3-$U3</f>
        <v>-1459.1838111821821</v>
      </c>
      <c r="AA3" s="11">
        <f t="shared" ref="AA3:AA22" si="12">T3-$U3</f>
        <v>-907.18381118218213</v>
      </c>
      <c r="AB3" s="11">
        <f t="shared" ref="AB3:AB22" si="13">1/POWER(1+$L$25,N3-2018)</f>
        <v>0.90909090909090906</v>
      </c>
      <c r="AC3" s="12">
        <f t="shared" ref="AC3:AC22" si="14">V3*AB3</f>
        <v>-1228.3489192565291</v>
      </c>
      <c r="AD3" s="12">
        <f t="shared" ref="AD3:AD22" si="15">W3*AB3</f>
        <v>-1151.9852828928929</v>
      </c>
      <c r="AE3" s="12">
        <f t="shared" ref="AE3:AE22" si="16">X3*AB3</f>
        <v>-573.80346471107464</v>
      </c>
      <c r="AF3" s="12">
        <f t="shared" ref="AF3:AF22" si="17">Y3*$AB3</f>
        <v>-1391.9852828928929</v>
      </c>
      <c r="AG3" s="12">
        <f t="shared" ref="AG3:AG22" si="18">Z3*$AB3</f>
        <v>-1326.5307374383474</v>
      </c>
      <c r="AH3" s="12">
        <f t="shared" ref="AH3:AH22" si="19">AA3*$AB3</f>
        <v>-824.71255562016552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84</v>
      </c>
      <c r="I4" s="10" t="s">
        <v>85</v>
      </c>
      <c r="J4" s="10" t="s">
        <v>83</v>
      </c>
      <c r="M4" s="10" t="s">
        <v>88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3067.1838111821821</v>
      </c>
      <c r="V4" s="11">
        <f t="shared" si="8"/>
        <v>-715.18381118218213</v>
      </c>
      <c r="W4" s="11">
        <f t="shared" si="9"/>
        <v>-595.18381118218213</v>
      </c>
      <c r="X4" s="11">
        <f t="shared" si="1"/>
        <v>1576.8161888178179</v>
      </c>
      <c r="Y4" s="11">
        <f t="shared" si="10"/>
        <v>-979.18381118218213</v>
      </c>
      <c r="Z4" s="11">
        <f t="shared" si="11"/>
        <v>-871.18381118218213</v>
      </c>
      <c r="AA4" s="11">
        <f t="shared" si="12"/>
        <v>1084.8161888178179</v>
      </c>
      <c r="AB4" s="11">
        <f t="shared" si="13"/>
        <v>0.82644628099173545</v>
      </c>
      <c r="AC4" s="12">
        <f t="shared" si="14"/>
        <v>-591.06100097700994</v>
      </c>
      <c r="AD4" s="12">
        <f t="shared" si="15"/>
        <v>-491.88744725800171</v>
      </c>
      <c r="AE4" s="12">
        <f t="shared" si="16"/>
        <v>1303.1538750560476</v>
      </c>
      <c r="AF4" s="12">
        <f t="shared" si="17"/>
        <v>-809.24281915882807</v>
      </c>
      <c r="AG4" s="12">
        <f t="shared" si="18"/>
        <v>-719.98662081172074</v>
      </c>
      <c r="AH4" s="12">
        <f t="shared" si="19"/>
        <v>896.54230480811384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89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3067.1838111821821</v>
      </c>
      <c r="V5" s="11">
        <f t="shared" si="8"/>
        <v>112.81618881781787</v>
      </c>
      <c r="W5" s="11">
        <f t="shared" si="9"/>
        <v>448.81618881781787</v>
      </c>
      <c r="X5" s="11">
        <f t="shared" si="1"/>
        <v>5968.8161888178183</v>
      </c>
      <c r="Y5" s="11">
        <f t="shared" si="10"/>
        <v>-223.18381118218213</v>
      </c>
      <c r="Z5" s="11">
        <f t="shared" si="11"/>
        <v>88.816188817817874</v>
      </c>
      <c r="AA5" s="11">
        <f t="shared" si="12"/>
        <v>5044.8161888178183</v>
      </c>
      <c r="AB5" s="11">
        <f t="shared" si="13"/>
        <v>0.75131480090157754</v>
      </c>
      <c r="AC5" s="12">
        <f t="shared" si="14"/>
        <v>84.760472440133611</v>
      </c>
      <c r="AD5" s="12">
        <f t="shared" si="15"/>
        <v>337.20224554306367</v>
      </c>
      <c r="AE5" s="12">
        <f t="shared" si="16"/>
        <v>4484.4599465197716</v>
      </c>
      <c r="AF5" s="12">
        <f t="shared" si="17"/>
        <v>-167.68130066279645</v>
      </c>
      <c r="AG5" s="12">
        <f t="shared" si="18"/>
        <v>66.728917218495752</v>
      </c>
      <c r="AH5" s="12">
        <f t="shared" si="19"/>
        <v>3790.2450704867142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74</v>
      </c>
      <c r="I6" s="10">
        <f>30*12/50</f>
        <v>7.2</v>
      </c>
      <c r="J6" s="10">
        <v>12</v>
      </c>
      <c r="M6" s="10" t="s">
        <v>90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3067.1838111821821</v>
      </c>
      <c r="V6" s="11">
        <f t="shared" si="8"/>
        <v>1276.8161888178179</v>
      </c>
      <c r="W6" s="11">
        <f t="shared" si="9"/>
        <v>1888.8161888178179</v>
      </c>
      <c r="X6" s="11">
        <f t="shared" si="1"/>
        <v>14464.816188817818</v>
      </c>
      <c r="Y6" s="11">
        <f t="shared" si="10"/>
        <v>808.81618881781787</v>
      </c>
      <c r="Z6" s="11">
        <f t="shared" si="11"/>
        <v>1372.8161888178179</v>
      </c>
      <c r="AA6" s="11">
        <f t="shared" si="12"/>
        <v>12700.816188817818</v>
      </c>
      <c r="AB6" s="11">
        <f t="shared" si="13"/>
        <v>0.68301345536507052</v>
      </c>
      <c r="AC6" s="12">
        <f t="shared" si="14"/>
        <v>872.08263699051815</v>
      </c>
      <c r="AD6" s="12">
        <f t="shared" si="15"/>
        <v>1290.0868716739412</v>
      </c>
      <c r="AE6" s="12">
        <f t="shared" si="16"/>
        <v>9879.6640863450684</v>
      </c>
      <c r="AF6" s="12">
        <f t="shared" si="17"/>
        <v>552.43233987966505</v>
      </c>
      <c r="AG6" s="12">
        <f t="shared" si="18"/>
        <v>937.65192870556484</v>
      </c>
      <c r="AH6" s="12">
        <f t="shared" si="19"/>
        <v>8674.8283510810834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67</v>
      </c>
      <c r="I7" s="10">
        <f>40*12/50</f>
        <v>9.6</v>
      </c>
      <c r="J7" s="10">
        <v>24</v>
      </c>
      <c r="M7" s="10" t="s">
        <v>91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3067.1838111821821</v>
      </c>
      <c r="V7" s="11">
        <f t="shared" si="8"/>
        <v>2860.8161888178179</v>
      </c>
      <c r="W7" s="11">
        <f t="shared" si="9"/>
        <v>3928.8161888178179</v>
      </c>
      <c r="X7" s="11">
        <f t="shared" si="1"/>
        <v>30760.816188817818</v>
      </c>
      <c r="Y7" s="11">
        <f t="shared" si="10"/>
        <v>2260.8161888178179</v>
      </c>
      <c r="Z7" s="11">
        <f t="shared" si="11"/>
        <v>3208.8161888178179</v>
      </c>
      <c r="AA7" s="11">
        <f t="shared" si="12"/>
        <v>27352.816188817818</v>
      </c>
      <c r="AB7" s="11">
        <f t="shared" si="13"/>
        <v>0.62092132305915493</v>
      </c>
      <c r="AC7" s="12">
        <f t="shared" si="14"/>
        <v>1776.3417729898088</v>
      </c>
      <c r="AD7" s="12">
        <f t="shared" si="15"/>
        <v>2439.485746016986</v>
      </c>
      <c r="AE7" s="12">
        <f t="shared" si="16"/>
        <v>19100.046686340233</v>
      </c>
      <c r="AF7" s="12">
        <f t="shared" si="17"/>
        <v>1403.7889791543157</v>
      </c>
      <c r="AG7" s="12">
        <f t="shared" si="18"/>
        <v>1992.4223934143945</v>
      </c>
      <c r="AH7" s="12">
        <f t="shared" si="19"/>
        <v>16983.94681735463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68</v>
      </c>
      <c r="I8" s="10">
        <f>40*12/50</f>
        <v>9.6</v>
      </c>
      <c r="J8" s="10">
        <v>24</v>
      </c>
      <c r="M8" s="10" t="s">
        <v>92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3067.1838111821821</v>
      </c>
      <c r="V8" s="11">
        <f t="shared" si="8"/>
        <v>5044.8161888178183</v>
      </c>
      <c r="W8" s="11">
        <f t="shared" si="9"/>
        <v>6844.8161888178183</v>
      </c>
      <c r="X8" s="11">
        <f t="shared" si="1"/>
        <v>60664.816188817815</v>
      </c>
      <c r="Y8" s="11">
        <f t="shared" si="10"/>
        <v>4192.8161888178183</v>
      </c>
      <c r="Z8" s="11">
        <f t="shared" si="11"/>
        <v>5848.8161888178183</v>
      </c>
      <c r="AA8" s="11">
        <f t="shared" si="12"/>
        <v>54268.816188817815</v>
      </c>
      <c r="AB8" s="11">
        <f t="shared" si="13"/>
        <v>0.56447393005377722</v>
      </c>
      <c r="AC8" s="12">
        <f t="shared" si="14"/>
        <v>2847.6672205009122</v>
      </c>
      <c r="AD8" s="12">
        <f t="shared" si="15"/>
        <v>3863.720294597711</v>
      </c>
      <c r="AE8" s="12">
        <f t="shared" si="16"/>
        <v>34243.707210091998</v>
      </c>
      <c r="AF8" s="12">
        <f t="shared" si="17"/>
        <v>2366.735432095094</v>
      </c>
      <c r="AG8" s="12">
        <f t="shared" si="18"/>
        <v>3301.5042602641493</v>
      </c>
      <c r="AH8" s="12">
        <f t="shared" si="19"/>
        <v>30633.331953468041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69</v>
      </c>
      <c r="I9" s="10">
        <v>12</v>
      </c>
      <c r="J9" s="10">
        <v>36</v>
      </c>
      <c r="M9" s="10" t="s">
        <v>93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3067.1838111821821</v>
      </c>
      <c r="V9" s="11">
        <f t="shared" si="8"/>
        <v>8020.8161888178183</v>
      </c>
      <c r="W9" s="11">
        <f t="shared" si="9"/>
        <v>10948.816188817818</v>
      </c>
      <c r="X9" s="11">
        <f t="shared" si="1"/>
        <v>111472.81618881781</v>
      </c>
      <c r="Y9" s="11">
        <f t="shared" si="10"/>
        <v>6892.8161888178183</v>
      </c>
      <c r="Z9" s="11">
        <f t="shared" si="11"/>
        <v>9508.8161888178183</v>
      </c>
      <c r="AA9" s="11">
        <f t="shared" si="12"/>
        <v>100000.81618881781</v>
      </c>
      <c r="AB9" s="11">
        <f t="shared" si="13"/>
        <v>0.51315811823070645</v>
      </c>
      <c r="AC9" s="12">
        <f t="shared" si="14"/>
        <v>4115.9469421281383</v>
      </c>
      <c r="AD9" s="12">
        <f t="shared" si="15"/>
        <v>5618.473912307647</v>
      </c>
      <c r="AE9" s="12">
        <f t="shared" si="16"/>
        <v>57203.180589331183</v>
      </c>
      <c r="AF9" s="12">
        <f t="shared" si="17"/>
        <v>3537.1045847639016</v>
      </c>
      <c r="AG9" s="12">
        <f t="shared" si="18"/>
        <v>4879.5262220554296</v>
      </c>
      <c r="AH9" s="12">
        <f t="shared" si="19"/>
        <v>51316.230656988519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70</v>
      </c>
      <c r="I10" s="10">
        <v>12</v>
      </c>
      <c r="J10" s="10">
        <v>36</v>
      </c>
      <c r="M10" s="10" t="s">
        <v>94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3067.1838111821821</v>
      </c>
      <c r="V10" s="11">
        <f t="shared" si="8"/>
        <v>12076.816188817818</v>
      </c>
      <c r="W10" s="11">
        <f t="shared" si="9"/>
        <v>16708.816188817818</v>
      </c>
      <c r="X10" s="11">
        <f t="shared" si="1"/>
        <v>185164.81618881781</v>
      </c>
      <c r="Y10" s="11">
        <f t="shared" si="10"/>
        <v>10540.816188817818</v>
      </c>
      <c r="Z10" s="11">
        <f t="shared" si="11"/>
        <v>14692.816188817818</v>
      </c>
      <c r="AA10" s="11">
        <f t="shared" si="12"/>
        <v>166312.81618881781</v>
      </c>
      <c r="AB10" s="11">
        <f t="shared" si="13"/>
        <v>0.46650738020973315</v>
      </c>
      <c r="AC10" s="12">
        <f t="shared" si="14"/>
        <v>5633.9238815198942</v>
      </c>
      <c r="AD10" s="12">
        <f t="shared" si="15"/>
        <v>7794.786066651378</v>
      </c>
      <c r="AE10" s="12">
        <f t="shared" si="16"/>
        <v>86380.753307262188</v>
      </c>
      <c r="AF10" s="12">
        <f t="shared" si="17"/>
        <v>4917.3685455177447</v>
      </c>
      <c r="AG10" s="12">
        <f t="shared" si="18"/>
        <v>6854.3071881485566</v>
      </c>
      <c r="AH10" s="12">
        <f t="shared" si="19"/>
        <v>77586.156175548298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71</v>
      </c>
      <c r="I11" s="10">
        <v>12</v>
      </c>
      <c r="J11" s="10">
        <v>36</v>
      </c>
      <c r="M11" s="10" t="s">
        <v>95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3067.1838111821821</v>
      </c>
      <c r="V11" s="11">
        <f t="shared" si="8"/>
        <v>17548.816188817818</v>
      </c>
      <c r="W11" s="11">
        <f t="shared" si="9"/>
        <v>24676.816188817818</v>
      </c>
      <c r="X11" s="11">
        <f t="shared" si="1"/>
        <v>263908.81618881784</v>
      </c>
      <c r="Y11" s="11">
        <f t="shared" si="10"/>
        <v>15460.816188817818</v>
      </c>
      <c r="Z11" s="11">
        <f t="shared" si="11"/>
        <v>21868.816188817818</v>
      </c>
      <c r="AA11" s="11">
        <f t="shared" si="12"/>
        <v>237196.81618881781</v>
      </c>
      <c r="AB11" s="11">
        <f t="shared" si="13"/>
        <v>0.42409761837248466</v>
      </c>
      <c r="AC11" s="12">
        <f t="shared" si="14"/>
        <v>7442.4111509341401</v>
      </c>
      <c r="AD11" s="12">
        <f t="shared" si="15"/>
        <v>10465.378974693211</v>
      </c>
      <c r="AE11" s="12">
        <f t="shared" si="16"/>
        <v>111923.10041317948</v>
      </c>
      <c r="AF11" s="12">
        <f t="shared" si="17"/>
        <v>6556.8953237723917</v>
      </c>
      <c r="AG11" s="12">
        <f t="shared" si="18"/>
        <v>9274.5128623032742</v>
      </c>
      <c r="AH11" s="12">
        <f t="shared" si="19"/>
        <v>100594.60483121366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72</v>
      </c>
      <c r="I12" s="10">
        <f>50*12/50</f>
        <v>12</v>
      </c>
      <c r="J12" s="10">
        <v>36</v>
      </c>
      <c r="M12" s="10" t="s">
        <v>96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3067.1838111821821</v>
      </c>
      <c r="V12" s="11">
        <f t="shared" si="8"/>
        <v>24892.816188817818</v>
      </c>
      <c r="W12" s="11">
        <f t="shared" si="9"/>
        <v>35512.816188817815</v>
      </c>
      <c r="X12" s="11">
        <f t="shared" si="1"/>
        <v>311188.81618881784</v>
      </c>
      <c r="Y12" s="11">
        <f t="shared" si="10"/>
        <v>22060.816188817818</v>
      </c>
      <c r="Z12" s="11">
        <f t="shared" si="11"/>
        <v>31636.816188817818</v>
      </c>
      <c r="AA12" s="11">
        <f t="shared" si="12"/>
        <v>279748.81618881784</v>
      </c>
      <c r="AB12" s="11">
        <f t="shared" si="13"/>
        <v>0.38554328942953148</v>
      </c>
      <c r="AC12" s="12">
        <f t="shared" si="14"/>
        <v>9597.258236601514</v>
      </c>
      <c r="AD12" s="12">
        <f t="shared" si="15"/>
        <v>13691.727970343138</v>
      </c>
      <c r="AE12" s="12">
        <f t="shared" si="16"/>
        <v>119976.75982711867</v>
      </c>
      <c r="AF12" s="12">
        <f t="shared" si="17"/>
        <v>8505.3996409370811</v>
      </c>
      <c r="AG12" s="12">
        <f t="shared" si="18"/>
        <v>12197.362180514276</v>
      </c>
      <c r="AH12" s="12">
        <f t="shared" si="19"/>
        <v>107855.2788074542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73</v>
      </c>
      <c r="I13" s="10">
        <v>12</v>
      </c>
      <c r="J13" s="10">
        <v>36</v>
      </c>
      <c r="M13" s="10" t="s">
        <v>97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3067.1838111821821</v>
      </c>
      <c r="V13" s="11">
        <f t="shared" si="8"/>
        <v>34540.816188817815</v>
      </c>
      <c r="W13" s="11">
        <f t="shared" si="9"/>
        <v>50104.816188817815</v>
      </c>
      <c r="X13" s="11">
        <f t="shared" si="1"/>
        <v>321328.81618881784</v>
      </c>
      <c r="Y13" s="11">
        <f t="shared" si="10"/>
        <v>30748.816188817818</v>
      </c>
      <c r="Z13" s="11">
        <f t="shared" si="11"/>
        <v>44752.816188817815</v>
      </c>
      <c r="AA13" s="11">
        <f t="shared" si="12"/>
        <v>288880.81618881784</v>
      </c>
      <c r="AB13" s="11">
        <f t="shared" si="13"/>
        <v>0.3504938994813922</v>
      </c>
      <c r="AC13" s="12">
        <f t="shared" si="14"/>
        <v>12106.345357288756</v>
      </c>
      <c r="AD13" s="12">
        <f t="shared" si="15"/>
        <v>17561.432408817145</v>
      </c>
      <c r="AE13" s="12">
        <f t="shared" si="16"/>
        <v>112623.78980175828</v>
      </c>
      <c r="AF13" s="12">
        <f t="shared" si="17"/>
        <v>10777.272490455318</v>
      </c>
      <c r="AG13" s="12">
        <f t="shared" si="18"/>
        <v>15685.589058792733</v>
      </c>
      <c r="AH13" s="12">
        <f t="shared" si="19"/>
        <v>101250.96375138607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75</v>
      </c>
      <c r="I14" s="10">
        <v>7.2</v>
      </c>
      <c r="J14" s="10">
        <v>12</v>
      </c>
      <c r="M14" s="10" t="s">
        <v>98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3067.1838111821821</v>
      </c>
      <c r="V14" s="11">
        <f t="shared" si="8"/>
        <v>47164.816188817815</v>
      </c>
      <c r="W14" s="11">
        <f t="shared" si="9"/>
        <v>69148.816188817815</v>
      </c>
      <c r="X14" s="11">
        <f t="shared" si="1"/>
        <v>321784.81618881784</v>
      </c>
      <c r="Y14" s="11">
        <f t="shared" si="10"/>
        <v>42124.816188817815</v>
      </c>
      <c r="Z14" s="11">
        <f t="shared" si="11"/>
        <v>61912.816188817815</v>
      </c>
      <c r="AA14" s="11">
        <f t="shared" si="12"/>
        <v>289264.81618881784</v>
      </c>
      <c r="AB14" s="11">
        <f t="shared" si="13"/>
        <v>0.31863081771035656</v>
      </c>
      <c r="AC14" s="12">
        <f t="shared" si="14"/>
        <v>15028.163949401684</v>
      </c>
      <c r="AD14" s="12">
        <f t="shared" si="15"/>
        <v>22032.943845946163</v>
      </c>
      <c r="AE14" s="12">
        <f t="shared" si="16"/>
        <v>102530.55910901981</v>
      </c>
      <c r="AF14" s="12">
        <f t="shared" si="17"/>
        <v>13422.264628141485</v>
      </c>
      <c r="AG14" s="12">
        <f t="shared" si="18"/>
        <v>19727.331248994022</v>
      </c>
      <c r="AH14" s="12">
        <f t="shared" si="19"/>
        <v>92168.684917079023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76</v>
      </c>
      <c r="I15" s="10">
        <v>9.6</v>
      </c>
      <c r="J15" s="10">
        <v>24</v>
      </c>
      <c r="M15" s="10" t="s">
        <v>99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3067.1838111821821</v>
      </c>
      <c r="V15" s="11">
        <f t="shared" si="8"/>
        <v>63244.816188817815</v>
      </c>
      <c r="W15" s="11">
        <f t="shared" si="9"/>
        <v>93268.816188817815</v>
      </c>
      <c r="X15" s="11">
        <f t="shared" si="1"/>
        <v>321868.81618881784</v>
      </c>
      <c r="Y15" s="11">
        <f t="shared" si="10"/>
        <v>56608.816188817815</v>
      </c>
      <c r="Z15" s="11">
        <f t="shared" si="11"/>
        <v>83608.816188817815</v>
      </c>
      <c r="AA15" s="11">
        <f t="shared" si="12"/>
        <v>289348.81618881784</v>
      </c>
      <c r="AB15" s="11">
        <f t="shared" si="13"/>
        <v>0.28966437973668779</v>
      </c>
      <c r="AC15" s="12">
        <f t="shared" si="14"/>
        <v>18319.770452894743</v>
      </c>
      <c r="AD15" s="12">
        <f t="shared" si="15"/>
        <v>27016.653790109056</v>
      </c>
      <c r="AE15" s="12">
        <f t="shared" si="16"/>
        <v>93233.930997915901</v>
      </c>
      <c r="AF15" s="12">
        <f t="shared" si="17"/>
        <v>16397.557628962084</v>
      </c>
      <c r="AG15" s="12">
        <f t="shared" si="18"/>
        <v>24218.495881852654</v>
      </c>
      <c r="AH15" s="12">
        <f t="shared" si="19"/>
        <v>83814.045368878811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77</v>
      </c>
      <c r="I16" s="10">
        <v>12</v>
      </c>
      <c r="J16" s="10">
        <v>36</v>
      </c>
      <c r="M16" s="10" t="s">
        <v>100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3067.1838111821821</v>
      </c>
      <c r="V16" s="11">
        <f t="shared" si="8"/>
        <v>83236.816188817815</v>
      </c>
      <c r="W16" s="11">
        <f t="shared" si="9"/>
        <v>122296.81618881781</v>
      </c>
      <c r="X16" s="11">
        <f t="shared" si="1"/>
        <v>321904.81618881784</v>
      </c>
      <c r="Y16" s="11">
        <f t="shared" si="10"/>
        <v>74572.816188817815</v>
      </c>
      <c r="Z16" s="11">
        <f t="shared" si="11"/>
        <v>109720.81618881781</v>
      </c>
      <c r="AA16" s="11">
        <f t="shared" si="12"/>
        <v>289372.81618881784</v>
      </c>
      <c r="AB16" s="11">
        <f t="shared" si="13"/>
        <v>0.26333125430607973</v>
      </c>
      <c r="AC16" s="12">
        <f t="shared" si="14"/>
        <v>21918.855211446</v>
      </c>
      <c r="AD16" s="12">
        <f t="shared" si="15"/>
        <v>32204.574004641472</v>
      </c>
      <c r="AE16" s="12">
        <f t="shared" si="16"/>
        <v>84767.599014169449</v>
      </c>
      <c r="AF16" s="12">
        <f t="shared" si="17"/>
        <v>19637.353224138122</v>
      </c>
      <c r="AG16" s="12">
        <f t="shared" si="18"/>
        <v>28892.920150488215</v>
      </c>
      <c r="AH16" s="12">
        <f t="shared" si="19"/>
        <v>76200.906649084063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78</v>
      </c>
      <c r="I17" s="10">
        <v>12</v>
      </c>
      <c r="J17" s="10">
        <v>36</v>
      </c>
      <c r="M17" s="10" t="s">
        <v>101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3067.1838111821821</v>
      </c>
      <c r="V17" s="11">
        <f t="shared" si="8"/>
        <v>107272.81618881781</v>
      </c>
      <c r="W17" s="11">
        <f t="shared" si="9"/>
        <v>155320.81618881781</v>
      </c>
      <c r="X17" s="11">
        <f t="shared" si="1"/>
        <v>321928.81618881784</v>
      </c>
      <c r="Y17" s="11">
        <f t="shared" si="10"/>
        <v>96208.816188817815</v>
      </c>
      <c r="Z17" s="11">
        <f t="shared" si="11"/>
        <v>139480.81618881781</v>
      </c>
      <c r="AA17" s="11">
        <f t="shared" si="12"/>
        <v>289396.81618881784</v>
      </c>
      <c r="AB17" s="11">
        <f t="shared" si="13"/>
        <v>0.23939204936916339</v>
      </c>
      <c r="AC17" s="12">
        <f t="shared" si="14"/>
        <v>25680.259309042664</v>
      </c>
      <c r="AD17" s="12">
        <f t="shared" si="15"/>
        <v>37182.568497132226</v>
      </c>
      <c r="AE17" s="12">
        <f t="shared" si="16"/>
        <v>77067.199058429804</v>
      </c>
      <c r="AF17" s="12">
        <f t="shared" si="17"/>
        <v>23031.62567482224</v>
      </c>
      <c r="AG17" s="12">
        <f t="shared" si="18"/>
        <v>33390.598435124681</v>
      </c>
      <c r="AH17" s="12">
        <f t="shared" si="19"/>
        <v>69279.296908352189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79</v>
      </c>
      <c r="I18" s="10">
        <v>12</v>
      </c>
      <c r="J18" s="10">
        <v>36</v>
      </c>
      <c r="M18" s="10" t="s">
        <v>102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3067.1838111821821</v>
      </c>
      <c r="V18" s="11">
        <f t="shared" si="8"/>
        <v>134920.81618881781</v>
      </c>
      <c r="W18" s="11">
        <f t="shared" si="9"/>
        <v>190180.81618881781</v>
      </c>
      <c r="X18" s="11">
        <f t="shared" si="1"/>
        <v>321940.81618881784</v>
      </c>
      <c r="Y18" s="11">
        <f t="shared" si="10"/>
        <v>121096.81618881781</v>
      </c>
      <c r="Z18" s="11">
        <f t="shared" si="11"/>
        <v>170848.81618881781</v>
      </c>
      <c r="AA18" s="11">
        <f t="shared" si="12"/>
        <v>289408.81618881784</v>
      </c>
      <c r="AB18" s="11">
        <f t="shared" si="13"/>
        <v>0.21762913579014853</v>
      </c>
      <c r="AC18" s="12">
        <f t="shared" si="14"/>
        <v>29362.700627273902</v>
      </c>
      <c r="AD18" s="12">
        <f t="shared" si="15"/>
        <v>41388.886671037508</v>
      </c>
      <c r="AE18" s="12">
        <f t="shared" si="16"/>
        <v>70063.701602747489</v>
      </c>
      <c r="AF18" s="12">
        <f t="shared" si="17"/>
        <v>26354.19545411089</v>
      </c>
      <c r="AG18" s="12">
        <f t="shared" si="18"/>
        <v>37181.680217942361</v>
      </c>
      <c r="AH18" s="12">
        <f t="shared" si="19"/>
        <v>62983.790557222375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103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3067.1838111821821</v>
      </c>
      <c r="V19" s="11">
        <f t="shared" si="8"/>
        <v>165004.81618881781</v>
      </c>
      <c r="W19" s="11">
        <f t="shared" si="9"/>
        <v>223780.81618881781</v>
      </c>
      <c r="X19" s="11">
        <f t="shared" si="1"/>
        <v>321952.81618881784</v>
      </c>
      <c r="Y19" s="11">
        <f t="shared" si="10"/>
        <v>148192.81618881781</v>
      </c>
      <c r="Z19" s="11">
        <f t="shared" si="11"/>
        <v>201052.81618881781</v>
      </c>
      <c r="AA19" s="11">
        <f t="shared" si="12"/>
        <v>289420.81618881784</v>
      </c>
      <c r="AB19" s="11">
        <f t="shared" si="13"/>
        <v>0.19784466890013502</v>
      </c>
      <c r="AC19" s="12">
        <f t="shared" si="14"/>
        <v>32645.323225804299</v>
      </c>
      <c r="AD19" s="12">
        <f t="shared" si="15"/>
        <v>44273.841485078636</v>
      </c>
      <c r="AE19" s="12">
        <f t="shared" si="16"/>
        <v>63696.648320342698</v>
      </c>
      <c r="AF19" s="12">
        <f t="shared" si="17"/>
        <v>29319.158652255232</v>
      </c>
      <c r="AG19" s="12">
        <f t="shared" si="18"/>
        <v>39777.227850316369</v>
      </c>
      <c r="AH19" s="12">
        <f t="shared" si="19"/>
        <v>57260.365551683506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104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3067.1838111821821</v>
      </c>
      <c r="V20" s="11">
        <f t="shared" si="8"/>
        <v>195760.81618881781</v>
      </c>
      <c r="W20" s="11">
        <f t="shared" si="9"/>
        <v>253156.81618881781</v>
      </c>
      <c r="X20" s="11">
        <f t="shared" si="1"/>
        <v>321952.81618881784</v>
      </c>
      <c r="Y20" s="11">
        <f t="shared" si="10"/>
        <v>175864.81618881781</v>
      </c>
      <c r="Z20" s="11">
        <f t="shared" si="11"/>
        <v>227500.81618881781</v>
      </c>
      <c r="AA20" s="11">
        <f t="shared" si="12"/>
        <v>289420.81618881784</v>
      </c>
      <c r="AB20" s="11">
        <f t="shared" si="13"/>
        <v>0.17985878990921364</v>
      </c>
      <c r="AC20" s="12">
        <f t="shared" si="14"/>
        <v>35209.303511360769</v>
      </c>
      <c r="AD20" s="12">
        <f t="shared" si="15"/>
        <v>45532.478616989996</v>
      </c>
      <c r="AE20" s="12">
        <f t="shared" si="16"/>
        <v>57906.043927584265</v>
      </c>
      <c r="AF20" s="12">
        <f t="shared" si="17"/>
        <v>31630.833027327059</v>
      </c>
      <c r="AG20" s="12">
        <f t="shared" si="18"/>
        <v>40918.02150307921</v>
      </c>
      <c r="AH20" s="12">
        <f t="shared" si="19"/>
        <v>52054.877774257729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105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3067.1838111821821</v>
      </c>
      <c r="V21" s="11">
        <f t="shared" si="8"/>
        <v>225016.81618881781</v>
      </c>
      <c r="W21" s="11">
        <f t="shared" si="9"/>
        <v>276412.81618881784</v>
      </c>
      <c r="X21" s="11">
        <f t="shared" si="1"/>
        <v>321952.81618881784</v>
      </c>
      <c r="Y21" s="11">
        <f t="shared" si="10"/>
        <v>202192.81618881781</v>
      </c>
      <c r="Z21" s="11">
        <f t="shared" si="11"/>
        <v>248464.81618881781</v>
      </c>
      <c r="AA21" s="11">
        <f t="shared" si="12"/>
        <v>289420.81618881784</v>
      </c>
      <c r="AB21" s="11">
        <f t="shared" si="13"/>
        <v>0.16350799082655781</v>
      </c>
      <c r="AC21" s="12">
        <f t="shared" si="14"/>
        <v>36792.047517222469</v>
      </c>
      <c r="AD21" s="12">
        <f t="shared" si="15"/>
        <v>45195.70421374424</v>
      </c>
      <c r="AE21" s="12">
        <f t="shared" si="16"/>
        <v>52641.858115985684</v>
      </c>
      <c r="AF21" s="12">
        <f t="shared" si="17"/>
        <v>33060.141134597114</v>
      </c>
      <c r="AG21" s="12">
        <f t="shared" si="18"/>
        <v>40625.982886123595</v>
      </c>
      <c r="AH21" s="12">
        <f t="shared" si="19"/>
        <v>47322.616158416102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106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3067.1838111821821</v>
      </c>
      <c r="V22" s="11">
        <f t="shared" si="8"/>
        <v>250804.81618881781</v>
      </c>
      <c r="W22" s="11">
        <f t="shared" si="9"/>
        <v>293212.81618881784</v>
      </c>
      <c r="X22" s="11">
        <f t="shared" si="1"/>
        <v>321952.81618881784</v>
      </c>
      <c r="Y22" s="11">
        <f t="shared" si="10"/>
        <v>225412.81618881781</v>
      </c>
      <c r="Z22" s="11">
        <f t="shared" si="11"/>
        <v>263560.81618881784</v>
      </c>
      <c r="AA22" s="11">
        <f t="shared" si="12"/>
        <v>289420.81618881784</v>
      </c>
      <c r="AB22" s="11">
        <f t="shared" si="13"/>
        <v>0.14864362802414349</v>
      </c>
      <c r="AC22" s="12">
        <f t="shared" si="14"/>
        <v>37280.537804234315</v>
      </c>
      <c r="AD22" s="12">
        <f t="shared" si="15"/>
        <v>43584.216781482202</v>
      </c>
      <c r="AE22" s="12">
        <f t="shared" si="16"/>
        <v>47856.234650896084</v>
      </c>
      <c r="AF22" s="12">
        <f t="shared" si="17"/>
        <v>33506.178801445269</v>
      </c>
      <c r="AG22" s="12">
        <f t="shared" si="18"/>
        <v>39176.635923310299</v>
      </c>
      <c r="AH22" s="12">
        <f t="shared" si="19"/>
        <v>43020.560144014649</v>
      </c>
    </row>
    <row r="25" spans="1:34" x14ac:dyDescent="0.25">
      <c r="J25" s="3">
        <v>29262</v>
      </c>
      <c r="K25" t="s">
        <v>38</v>
      </c>
      <c r="L25">
        <v>0.1</v>
      </c>
    </row>
    <row r="27" spans="1:34" x14ac:dyDescent="0.25">
      <c r="A27" t="s">
        <v>82</v>
      </c>
      <c r="R27" t="s">
        <v>86</v>
      </c>
    </row>
    <row r="28" spans="1:34" x14ac:dyDescent="0.25">
      <c r="A28" t="s">
        <v>24</v>
      </c>
      <c r="B28" t="s">
        <v>25</v>
      </c>
      <c r="C28" t="s">
        <v>26</v>
      </c>
      <c r="D28" t="s">
        <v>27</v>
      </c>
      <c r="E28" t="s">
        <v>42</v>
      </c>
      <c r="F28" t="s">
        <v>43</v>
      </c>
      <c r="G28" t="s">
        <v>44</v>
      </c>
    </row>
    <row r="29" spans="1:34" x14ac:dyDescent="0.25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80</v>
      </c>
      <c r="K29" t="s">
        <v>81</v>
      </c>
    </row>
    <row r="30" spans="1:34" x14ac:dyDescent="0.25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25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25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25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25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83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42</v>
      </c>
      <c r="F53" t="s">
        <v>43</v>
      </c>
      <c r="G53" t="s">
        <v>44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45</v>
      </c>
      <c r="F1" t="s">
        <v>43</v>
      </c>
      <c r="G1" t="s">
        <v>46</v>
      </c>
      <c r="H1" t="s">
        <v>30</v>
      </c>
      <c r="I1" t="s">
        <v>31</v>
      </c>
      <c r="J1" t="s">
        <v>32</v>
      </c>
      <c r="K1" t="s">
        <v>33</v>
      </c>
      <c r="L1" t="s">
        <v>47</v>
      </c>
      <c r="M1" t="s">
        <v>48</v>
      </c>
      <c r="N1" t="s">
        <v>49</v>
      </c>
      <c r="O1" t="s">
        <v>34</v>
      </c>
      <c r="P1" t="s">
        <v>35</v>
      </c>
      <c r="Q1" t="s">
        <v>36</v>
      </c>
      <c r="R1" t="s">
        <v>37</v>
      </c>
      <c r="S1" t="s">
        <v>50</v>
      </c>
      <c r="T1" t="s">
        <v>51</v>
      </c>
      <c r="U1" t="s">
        <v>52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2018-06-06T15:39:31Z</dcterms:modified>
</cp:coreProperties>
</file>