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88" windowWidth="15108" windowHeight="8568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71027"/>
</workbook>
</file>

<file path=xl/calcChain.xml><?xml version="1.0" encoding="utf-8"?>
<calcChain xmlns="http://schemas.openxmlformats.org/spreadsheetml/2006/main">
  <c r="O2" i="11" l="1"/>
  <c r="N2" i="11"/>
  <c r="M2" i="11"/>
  <c r="M14" i="11" s="1"/>
  <c r="L2" i="11"/>
  <c r="O11" i="11" s="1"/>
  <c r="K2" i="11"/>
  <c r="J2" i="11"/>
  <c r="J5" i="11" s="1"/>
  <c r="I2" i="11"/>
  <c r="H2" i="11"/>
  <c r="H3" i="11" s="1"/>
  <c r="G2" i="11"/>
  <c r="F2" i="11"/>
  <c r="F5" i="11" s="1"/>
  <c r="E2" i="11"/>
  <c r="D2" i="11"/>
  <c r="I3" i="11" s="1"/>
  <c r="C2" i="11"/>
  <c r="G9" i="11" l="1"/>
  <c r="F10" i="11"/>
  <c r="M12" i="11"/>
  <c r="O12" i="11"/>
  <c r="G4" i="11"/>
  <c r="M15" i="11"/>
  <c r="I4" i="11"/>
  <c r="B15" i="1" l="1"/>
  <c r="B14" i="1"/>
  <c r="B13" i="1"/>
  <c r="B12" i="1"/>
  <c r="B11" i="1"/>
  <c r="B10" i="1"/>
  <c r="B9" i="1"/>
  <c r="B8" i="1"/>
  <c r="B7" i="1"/>
  <c r="B6" i="1"/>
  <c r="A27" i="1"/>
  <c r="B5" i="1"/>
  <c r="B4" i="1"/>
  <c r="B3" i="1"/>
  <c r="P27" i="1" l="1"/>
  <c r="V15" i="1"/>
  <c r="H10" i="1"/>
  <c r="W9" i="1"/>
  <c r="V9" i="1"/>
  <c r="G4" i="1"/>
  <c r="H4" i="1"/>
  <c r="G7" i="1"/>
  <c r="H7" i="1"/>
  <c r="G3" i="1"/>
  <c r="H3" i="1"/>
  <c r="I6" i="3"/>
  <c r="V14" i="1"/>
  <c r="V13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D30" i="3"/>
  <c r="D31" i="3"/>
  <c r="Q4" i="3" s="1"/>
  <c r="D32" i="3"/>
  <c r="D33" i="3"/>
  <c r="D34" i="3"/>
  <c r="D35" i="3"/>
  <c r="D36" i="3"/>
  <c r="D37" i="3"/>
  <c r="D38" i="3"/>
  <c r="D39" i="3"/>
  <c r="Q12" i="3" s="1"/>
  <c r="D40" i="3"/>
  <c r="D41" i="3"/>
  <c r="D42" i="3"/>
  <c r="D43" i="3"/>
  <c r="Q16" i="3" s="1"/>
  <c r="D44" i="3"/>
  <c r="D45" i="3"/>
  <c r="D46" i="3"/>
  <c r="G46" i="3"/>
  <c r="T19" i="3" s="1"/>
  <c r="D47" i="3"/>
  <c r="D48" i="3"/>
  <c r="D49" i="3"/>
  <c r="C30" i="3"/>
  <c r="P3" i="3" s="1"/>
  <c r="C31" i="3"/>
  <c r="C32" i="3"/>
  <c r="C33" i="3"/>
  <c r="C34" i="3"/>
  <c r="C35" i="3"/>
  <c r="C36" i="3"/>
  <c r="C37" i="3"/>
  <c r="C38" i="3"/>
  <c r="C39" i="3"/>
  <c r="C40" i="3"/>
  <c r="C41" i="3"/>
  <c r="C42" i="3"/>
  <c r="P15" i="3" s="1"/>
  <c r="C43" i="3"/>
  <c r="C44" i="3"/>
  <c r="C45" i="3"/>
  <c r="P18" i="3" s="1"/>
  <c r="C46" i="3"/>
  <c r="C47" i="3"/>
  <c r="C48" i="3"/>
  <c r="C49" i="3"/>
  <c r="P22" i="3" s="1"/>
  <c r="B30" i="3"/>
  <c r="B31" i="3"/>
  <c r="B32" i="3"/>
  <c r="B33" i="3"/>
  <c r="B34" i="3"/>
  <c r="B35" i="3"/>
  <c r="B36" i="3"/>
  <c r="B37" i="3"/>
  <c r="B38" i="3"/>
  <c r="E38" i="3" s="1"/>
  <c r="R11" i="3" s="1"/>
  <c r="B39" i="3"/>
  <c r="B40" i="3"/>
  <c r="B41" i="3"/>
  <c r="B42" i="3"/>
  <c r="B43" i="3"/>
  <c r="B44" i="3"/>
  <c r="O17" i="3" s="1"/>
  <c r="B45" i="3"/>
  <c r="B46" i="3"/>
  <c r="E46" i="3"/>
  <c r="B47" i="3"/>
  <c r="B48" i="3"/>
  <c r="B49" i="3"/>
  <c r="D29" i="3"/>
  <c r="C29" i="3"/>
  <c r="P2" i="3" s="1"/>
  <c r="B29" i="3"/>
  <c r="O2" i="3" s="1"/>
  <c r="I12" i="3"/>
  <c r="I7" i="3"/>
  <c r="I8" i="3"/>
  <c r="Q2" i="3" l="1"/>
  <c r="R19" i="3"/>
  <c r="O16" i="3"/>
  <c r="O12" i="3"/>
  <c r="O9" i="3"/>
  <c r="O5" i="3"/>
  <c r="P14" i="3"/>
  <c r="P10" i="3"/>
  <c r="P6" i="3"/>
  <c r="Q22" i="3"/>
  <c r="Q19" i="3"/>
  <c r="Q7" i="3"/>
  <c r="O19" i="3"/>
  <c r="O15" i="3"/>
  <c r="P20" i="3"/>
  <c r="P16" i="3"/>
  <c r="P13" i="3"/>
  <c r="P9" i="3"/>
  <c r="Q18" i="3"/>
  <c r="Q14" i="3"/>
  <c r="Q10" i="3"/>
  <c r="Q6" i="3"/>
  <c r="O21" i="3"/>
  <c r="O11" i="3"/>
  <c r="O7" i="3"/>
  <c r="P19" i="3"/>
  <c r="F42" i="3"/>
  <c r="S15" i="3" s="1"/>
  <c r="P12" i="3"/>
  <c r="P8" i="3"/>
  <c r="P4" i="3"/>
  <c r="Q13" i="3"/>
  <c r="E37" i="3"/>
  <c r="R10" i="3" s="1"/>
  <c r="O10" i="3"/>
  <c r="E30" i="3"/>
  <c r="R3" i="3" s="1"/>
  <c r="O3" i="3"/>
  <c r="G48" i="3"/>
  <c r="T21" i="3" s="1"/>
  <c r="Q21" i="3"/>
  <c r="E49" i="3"/>
  <c r="R22" i="3" s="1"/>
  <c r="O22" i="3"/>
  <c r="E36" i="3"/>
  <c r="R9" i="3" s="1"/>
  <c r="G47" i="3"/>
  <c r="T20" i="3" s="1"/>
  <c r="Q20" i="3"/>
  <c r="G40" i="3"/>
  <c r="T13" i="3" s="1"/>
  <c r="E32" i="3"/>
  <c r="R5" i="3" s="1"/>
  <c r="F47" i="3"/>
  <c r="S20" i="3" s="1"/>
  <c r="E35" i="3"/>
  <c r="R8" i="3" s="1"/>
  <c r="O8" i="3"/>
  <c r="G32" i="3"/>
  <c r="T5" i="3" s="1"/>
  <c r="Q5" i="3"/>
  <c r="E40" i="3"/>
  <c r="R13" i="3" s="1"/>
  <c r="O13" i="3"/>
  <c r="F32" i="3"/>
  <c r="S5" i="3" s="1"/>
  <c r="P5" i="3"/>
  <c r="G38" i="3"/>
  <c r="T11" i="3" s="1"/>
  <c r="Q11" i="3"/>
  <c r="F37" i="3"/>
  <c r="S10" i="3" s="1"/>
  <c r="E33" i="3"/>
  <c r="R6" i="3" s="1"/>
  <c r="O6" i="3"/>
  <c r="F38" i="3"/>
  <c r="S11" i="3" s="1"/>
  <c r="P11" i="3"/>
  <c r="G44" i="3"/>
  <c r="T17" i="3" s="1"/>
  <c r="Q17" i="3"/>
  <c r="G37" i="3"/>
  <c r="T10" i="3" s="1"/>
  <c r="G30" i="3"/>
  <c r="T3" i="3" s="1"/>
  <c r="Q3" i="3"/>
  <c r="F31" i="3"/>
  <c r="S4" i="3" s="1"/>
  <c r="E47" i="3"/>
  <c r="R20" i="3" s="1"/>
  <c r="O20" i="3"/>
  <c r="F41" i="3"/>
  <c r="S14" i="3" s="1"/>
  <c r="E29" i="3"/>
  <c r="R2" i="3" s="1"/>
  <c r="G45" i="3"/>
  <c r="T18" i="3" s="1"/>
  <c r="F48" i="3"/>
  <c r="S21" i="3" s="1"/>
  <c r="P21" i="3"/>
  <c r="F34" i="3"/>
  <c r="S7" i="3" s="1"/>
  <c r="P7" i="3"/>
  <c r="E41" i="3"/>
  <c r="R14" i="3" s="1"/>
  <c r="O14" i="3"/>
  <c r="E45" i="3"/>
  <c r="R18" i="3" s="1"/>
  <c r="O18" i="3"/>
  <c r="F44" i="3"/>
  <c r="S17" i="3" s="1"/>
  <c r="P17" i="3"/>
  <c r="G29" i="3"/>
  <c r="T2" i="3" s="1"/>
  <c r="E44" i="3"/>
  <c r="R17" i="3" s="1"/>
  <c r="E31" i="3"/>
  <c r="R4" i="3" s="1"/>
  <c r="O4" i="3"/>
  <c r="F36" i="3"/>
  <c r="S9" i="3" s="1"/>
  <c r="G42" i="3"/>
  <c r="T15" i="3" s="1"/>
  <c r="Q15" i="3"/>
  <c r="G36" i="3"/>
  <c r="T9" i="3" s="1"/>
  <c r="Q9" i="3"/>
  <c r="E43" i="3"/>
  <c r="R16" i="3" s="1"/>
  <c r="G41" i="3"/>
  <c r="T14" i="3" s="1"/>
  <c r="G35" i="3"/>
  <c r="T8" i="3" s="1"/>
  <c r="Q8" i="3"/>
  <c r="E39" i="3"/>
  <c r="R12" i="3" s="1"/>
  <c r="G34" i="3"/>
  <c r="T7" i="3" s="1"/>
  <c r="W14" i="1"/>
  <c r="W13" i="1"/>
  <c r="W11" i="1"/>
  <c r="V10" i="1"/>
  <c r="W8" i="1"/>
  <c r="W4" i="1"/>
  <c r="V7" i="1"/>
  <c r="W7" i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V3" i="1"/>
  <c r="W12" i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W6" i="1"/>
  <c r="V12" i="1"/>
  <c r="V11" i="1"/>
  <c r="W10" i="1"/>
  <c r="V5" i="1"/>
  <c r="W5" i="1"/>
  <c r="V4" i="1"/>
  <c r="W3" i="1"/>
  <c r="U4" i="3" l="1"/>
  <c r="X4" i="3" s="1"/>
  <c r="AE4" i="3" s="1"/>
  <c r="U12" i="3"/>
  <c r="V12" i="3" s="1"/>
  <c r="AC12" i="3" s="1"/>
  <c r="U20" i="3"/>
  <c r="V20" i="3" s="1"/>
  <c r="AC20" i="3" s="1"/>
  <c r="U5" i="3"/>
  <c r="X5" i="3" s="1"/>
  <c r="AE5" i="3" s="1"/>
  <c r="U13" i="3"/>
  <c r="Z13" i="3" s="1"/>
  <c r="AG13" i="3" s="1"/>
  <c r="U21" i="3"/>
  <c r="W21" i="3" s="1"/>
  <c r="AD21" i="3" s="1"/>
  <c r="U6" i="3"/>
  <c r="AA6" i="3" s="1"/>
  <c r="AH6" i="3" s="1"/>
  <c r="U14" i="3"/>
  <c r="W14" i="3" s="1"/>
  <c r="AD14" i="3" s="1"/>
  <c r="U22" i="3"/>
  <c r="Z22" i="3" s="1"/>
  <c r="AG22" i="3" s="1"/>
  <c r="U16" i="3"/>
  <c r="V16" i="3" s="1"/>
  <c r="AC16" i="3" s="1"/>
  <c r="U9" i="3"/>
  <c r="X9" i="3" s="1"/>
  <c r="AE9" i="3" s="1"/>
  <c r="U7" i="3"/>
  <c r="Z7" i="3" s="1"/>
  <c r="AG7" i="3" s="1"/>
  <c r="U15" i="3"/>
  <c r="Y15" i="3" s="1"/>
  <c r="AF15" i="3" s="1"/>
  <c r="U2" i="3"/>
  <c r="V2" i="3" s="1"/>
  <c r="AC2" i="3" s="1"/>
  <c r="U8" i="3"/>
  <c r="Z8" i="3" s="1"/>
  <c r="AG8" i="3" s="1"/>
  <c r="U17" i="3"/>
  <c r="W17" i="3" s="1"/>
  <c r="AD17" i="3" s="1"/>
  <c r="U10" i="3"/>
  <c r="V10" i="3" s="1"/>
  <c r="AC10" i="3" s="1"/>
  <c r="U18" i="3"/>
  <c r="W18" i="3" s="1"/>
  <c r="AD18" i="3" s="1"/>
  <c r="U3" i="3"/>
  <c r="X3" i="3" s="1"/>
  <c r="AE3" i="3" s="1"/>
  <c r="U11" i="3"/>
  <c r="W11" i="3" s="1"/>
  <c r="AD11" i="3" s="1"/>
  <c r="U19" i="3"/>
  <c r="Z19" i="3" s="1"/>
  <c r="AG19" i="3" s="1"/>
  <c r="Y5" i="3" l="1"/>
  <c r="AF5" i="3" s="1"/>
  <c r="V18" i="3"/>
  <c r="AC18" i="3" s="1"/>
  <c r="W5" i="3"/>
  <c r="AD5" i="3" s="1"/>
  <c r="X13" i="3"/>
  <c r="AE13" i="3" s="1"/>
  <c r="X7" i="3"/>
  <c r="AE7" i="3" s="1"/>
  <c r="V5" i="3"/>
  <c r="AC5" i="3" s="1"/>
  <c r="X22" i="3"/>
  <c r="AE22" i="3" s="1"/>
  <c r="AA10" i="3"/>
  <c r="AH10" i="3" s="1"/>
  <c r="W4" i="3"/>
  <c r="AD4" i="3" s="1"/>
  <c r="X10" i="3"/>
  <c r="AE10" i="3" s="1"/>
  <c r="V13" i="3"/>
  <c r="AC13" i="3" s="1"/>
  <c r="Z4" i="3"/>
  <c r="AG4" i="3" s="1"/>
  <c r="Y4" i="3"/>
  <c r="AF4" i="3" s="1"/>
  <c r="V7" i="3"/>
  <c r="AC7" i="3" s="1"/>
  <c r="Y11" i="3"/>
  <c r="AF11" i="3" s="1"/>
  <c r="V9" i="3"/>
  <c r="AC9" i="3" s="1"/>
  <c r="X11" i="3"/>
  <c r="AE11" i="3" s="1"/>
  <c r="V14" i="3"/>
  <c r="AC14" i="3" s="1"/>
  <c r="Y13" i="3"/>
  <c r="AF13" i="3" s="1"/>
  <c r="Y7" i="3"/>
  <c r="AF7" i="3" s="1"/>
  <c r="AA13" i="3"/>
  <c r="AH13" i="3" s="1"/>
  <c r="Z17" i="3"/>
  <c r="AG17" i="3" s="1"/>
  <c r="AA7" i="3"/>
  <c r="AH7" i="3" s="1"/>
  <c r="W15" i="3"/>
  <c r="AD15" i="3" s="1"/>
  <c r="W19" i="3"/>
  <c r="AD19" i="3" s="1"/>
  <c r="V21" i="3"/>
  <c r="AC21" i="3" s="1"/>
  <c r="X19" i="3"/>
  <c r="AE19" i="3" s="1"/>
  <c r="X17" i="3"/>
  <c r="AE17" i="3" s="1"/>
  <c r="AA14" i="3"/>
  <c r="AH14" i="3" s="1"/>
  <c r="Y9" i="3"/>
  <c r="AF9" i="3" s="1"/>
  <c r="V17" i="3"/>
  <c r="AC17" i="3" s="1"/>
  <c r="X14" i="3"/>
  <c r="AE14" i="3" s="1"/>
  <c r="Y17" i="3"/>
  <c r="AF17" i="3" s="1"/>
  <c r="W3" i="3"/>
  <c r="AD3" i="3" s="1"/>
  <c r="AA17" i="3"/>
  <c r="AH17" i="3" s="1"/>
  <c r="Y19" i="3"/>
  <c r="AF19" i="3" s="1"/>
  <c r="Y14" i="3"/>
  <c r="AF14" i="3" s="1"/>
  <c r="AA19" i="3"/>
  <c r="AH19" i="3" s="1"/>
  <c r="AA12" i="3"/>
  <c r="AH12" i="3" s="1"/>
  <c r="AA5" i="3"/>
  <c r="AH5" i="3" s="1"/>
  <c r="W9" i="3"/>
  <c r="AD9" i="3" s="1"/>
  <c r="V15" i="3"/>
  <c r="AC15" i="3" s="1"/>
  <c r="V19" i="3"/>
  <c r="AC19" i="3" s="1"/>
  <c r="X12" i="3"/>
  <c r="AE12" i="3" s="1"/>
  <c r="AA18" i="3"/>
  <c r="AH18" i="3" s="1"/>
  <c r="Z5" i="3"/>
  <c r="AG5" i="3" s="1"/>
  <c r="Y3" i="3"/>
  <c r="AF3" i="3" s="1"/>
  <c r="AA15" i="3"/>
  <c r="AH15" i="3" s="1"/>
  <c r="Z11" i="3"/>
  <c r="AG11" i="3" s="1"/>
  <c r="W7" i="3"/>
  <c r="AD7" i="3" s="1"/>
  <c r="AA3" i="3"/>
  <c r="AH3" i="3" s="1"/>
  <c r="W13" i="3"/>
  <c r="AD13" i="3" s="1"/>
  <c r="Z15" i="3"/>
  <c r="AG15" i="3" s="1"/>
  <c r="AA11" i="3"/>
  <c r="AH11" i="3" s="1"/>
  <c r="Z16" i="3"/>
  <c r="AG16" i="3" s="1"/>
  <c r="W12" i="3"/>
  <c r="AD12" i="3" s="1"/>
  <c r="W10" i="3"/>
  <c r="AD10" i="3" s="1"/>
  <c r="W22" i="3"/>
  <c r="AD22" i="3" s="1"/>
  <c r="X15" i="3"/>
  <c r="AE15" i="3" s="1"/>
  <c r="V11" i="3"/>
  <c r="AC11" i="3" s="1"/>
  <c r="W16" i="3"/>
  <c r="AD16" i="3" s="1"/>
  <c r="X20" i="3"/>
  <c r="AE20" i="3" s="1"/>
  <c r="Z18" i="3"/>
  <c r="AG18" i="3" s="1"/>
  <c r="X21" i="3"/>
  <c r="AE21" i="3" s="1"/>
  <c r="Y16" i="3"/>
  <c r="AF16" i="3" s="1"/>
  <c r="Y22" i="3"/>
  <c r="AF22" i="3" s="1"/>
  <c r="Y18" i="3"/>
  <c r="AF18" i="3" s="1"/>
  <c r="Y21" i="3"/>
  <c r="AF21" i="3" s="1"/>
  <c r="AA8" i="3"/>
  <c r="AH8" i="3" s="1"/>
  <c r="AA16" i="3"/>
  <c r="AH16" i="3" s="1"/>
  <c r="AA20" i="3"/>
  <c r="AH20" i="3" s="1"/>
  <c r="X16" i="3"/>
  <c r="AE16" i="3" s="1"/>
  <c r="Z12" i="3"/>
  <c r="AG12" i="3" s="1"/>
  <c r="AA2" i="3"/>
  <c r="AH2" i="3" s="1"/>
  <c r="X18" i="3"/>
  <c r="AE18" i="3" s="1"/>
  <c r="Y12" i="3"/>
  <c r="AF12" i="3" s="1"/>
  <c r="X2" i="3"/>
  <c r="AE2" i="3" s="1"/>
  <c r="V8" i="3"/>
  <c r="AC8" i="3" s="1"/>
  <c r="Y6" i="3"/>
  <c r="AF6" i="3" s="1"/>
  <c r="Y10" i="3"/>
  <c r="AF10" i="3" s="1"/>
  <c r="Z3" i="3"/>
  <c r="AG3" i="3" s="1"/>
  <c r="Z2" i="3"/>
  <c r="AG2" i="3" s="1"/>
  <c r="AA9" i="3"/>
  <c r="AH9" i="3" s="1"/>
  <c r="Z21" i="3"/>
  <c r="AG21" i="3" s="1"/>
  <c r="AA4" i="3"/>
  <c r="AH4" i="3" s="1"/>
  <c r="Y8" i="3"/>
  <c r="AF8" i="3" s="1"/>
  <c r="W6" i="3"/>
  <c r="AD6" i="3" s="1"/>
  <c r="W20" i="3"/>
  <c r="AD20" i="3" s="1"/>
  <c r="W8" i="3"/>
  <c r="AD8" i="3" s="1"/>
  <c r="V3" i="3"/>
  <c r="AC3" i="3" s="1"/>
  <c r="AA22" i="3"/>
  <c r="AH22" i="3" s="1"/>
  <c r="Z9" i="3"/>
  <c r="AG9" i="3" s="1"/>
  <c r="AA21" i="3"/>
  <c r="AH21" i="3" s="1"/>
  <c r="X8" i="3"/>
  <c r="AE8" i="3" s="1"/>
  <c r="X6" i="3"/>
  <c r="AE6" i="3" s="1"/>
  <c r="Z14" i="3"/>
  <c r="AG14" i="3" s="1"/>
  <c r="Y20" i="3"/>
  <c r="AF20" i="3" s="1"/>
  <c r="V4" i="3"/>
  <c r="AC4" i="3" s="1"/>
  <c r="Z10" i="3"/>
  <c r="AG10" i="3" s="1"/>
  <c r="W2" i="3"/>
  <c r="AD2" i="3" s="1"/>
  <c r="V22" i="3"/>
  <c r="AC22" i="3" s="1"/>
  <c r="Z6" i="3"/>
  <c r="AG6" i="3" s="1"/>
  <c r="Z20" i="3"/>
  <c r="AG20" i="3" s="1"/>
  <c r="V6" i="3"/>
  <c r="AC6" i="3" s="1"/>
  <c r="Y2" i="3"/>
  <c r="AF2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<sst xmlns="http://schemas.openxmlformats.org/spreadsheetml/2006/main" count="447" uniqueCount="80">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</sst>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2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27424"/>
        <c:axId val="177525824"/>
      </c:barChart>
      <c:catAx>
        <c:axId val="763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525824"/>
        <c:crosses val="autoZero"/>
        <c:auto val="1"/>
        <c:lblAlgn val="ctr"/>
        <c:lblOffset val="100"/>
        <c:noMultiLvlLbl val="0"/>
      </c:catAx>
      <c:valAx>
        <c:axId val="17752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170187.83055482313</c:v>
                </c:pt>
                <c:pt idx="1">
                  <c:v>35.517736249908381</c:v>
                </c:pt>
                <c:pt idx="2">
                  <c:v>3198.8888888888887</c:v>
                </c:pt>
                <c:pt idx="3">
                  <c:v>118366.39999999999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0256"/>
        <c:axId val="177527552"/>
      </c:barChart>
      <c:catAx>
        <c:axId val="1598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527552"/>
        <c:crosses val="autoZero"/>
        <c:auto val="1"/>
        <c:lblAlgn val="ctr"/>
        <c:lblOffset val="100"/>
        <c:noMultiLvlLbl val="0"/>
      </c:catAx>
      <c:valAx>
        <c:axId val="17752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4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49792"/>
        <c:axId val="127755968"/>
      </c:barChart>
      <c:catAx>
        <c:axId val="159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7755968"/>
        <c:crosses val="autoZero"/>
        <c:auto val="1"/>
        <c:lblAlgn val="ctr"/>
        <c:lblOffset val="100"/>
        <c:noMultiLvlLbl val="0"/>
      </c:catAx>
      <c:valAx>
        <c:axId val="12775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4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352"/>
        <c:axId val="127757696"/>
      </c:barChart>
      <c:catAx>
        <c:axId val="1629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57696"/>
        <c:crosses val="autoZero"/>
        <c:auto val="1"/>
        <c:lblAlgn val="ctr"/>
        <c:lblOffset val="100"/>
        <c:noMultiLvlLbl val="0"/>
      </c:catAx>
      <c:valAx>
        <c:axId val="1277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19</xdr:row>
      <xdr:rowOff>114300</xdr:rowOff>
    </xdr:from>
    <xdr:to>
      <xdr:col>11</xdr:col>
      <xdr:colOff>38099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2</xdr:row>
      <xdr:rowOff>123825</xdr:rowOff>
    </xdr:from>
    <xdr:to>
      <xdr:col>25</xdr:col>
      <xdr:colOff>571499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resi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3">
          <cell r="W3">
            <v>535454.45404575672</v>
          </cell>
        </row>
        <row r="4">
          <cell r="W4">
            <v>223279.17744087061</v>
          </cell>
        </row>
        <row r="5">
          <cell r="W5">
            <v>187378.09492541171</v>
          </cell>
        </row>
        <row r="6">
          <cell r="W6">
            <v>341886.09492541174</v>
          </cell>
        </row>
        <row r="7">
          <cell r="W7">
            <v>349747.17744087061</v>
          </cell>
        </row>
        <row r="8">
          <cell r="W8">
            <v>553226.45404575672</v>
          </cell>
        </row>
        <row r="9">
          <cell r="W9">
            <v>229741.17744087061</v>
          </cell>
        </row>
        <row r="10">
          <cell r="W10">
            <v>200378.09492541171</v>
          </cell>
        </row>
        <row r="11">
          <cell r="W11">
            <v>503751.70772163133</v>
          </cell>
        </row>
        <row r="12">
          <cell r="W12">
            <v>210813.81955322024</v>
          </cell>
        </row>
        <row r="13">
          <cell r="W13">
            <v>387597.01955322025</v>
          </cell>
        </row>
        <row r="14">
          <cell r="W14">
            <v>358997.70772163133</v>
          </cell>
        </row>
        <row r="15">
          <cell r="W15">
            <v>226845.81955322024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C10" workbookViewId="0">
      <selection activeCell="M29" sqref="M29"/>
    </sheetView>
  </sheetViews>
  <sheetFormatPr defaultRowHeight="14.4" x14ac:dyDescent="0.3"/>
  <cols>
    <col min="1" max="1" width="29.44140625" customWidth="1"/>
    <col min="2" max="2" width="18.6640625" customWidth="1"/>
    <col min="3" max="3" width="18.33203125" customWidth="1"/>
    <col min="4" max="4" width="15.109375" customWidth="1"/>
    <col min="5" max="5" width="13.44140625" customWidth="1"/>
    <col min="6" max="6" width="13.5546875" customWidth="1"/>
    <col min="7" max="7" width="17.44140625" customWidth="1"/>
    <col min="8" max="9" width="19.109375" customWidth="1"/>
    <col min="10" max="10" width="14" customWidth="1"/>
    <col min="11" max="11" width="13.44140625" customWidth="1"/>
    <col min="12" max="12" width="16.6640625" customWidth="1"/>
    <col min="13" max="13" width="16.44140625" customWidth="1"/>
    <col min="14" max="14" width="22.109375" customWidth="1"/>
    <col min="15" max="15" width="13.5546875" customWidth="1"/>
    <col min="16" max="17" width="11.6640625" customWidth="1"/>
    <col min="23" max="23" width="13.44140625" customWidth="1"/>
  </cols>
  <sheetData>
    <row r="1" spans="1:23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x14ac:dyDescent="0.3">
      <c r="A3" s="7" t="s">
        <v>65</v>
      </c>
      <c r="B3" s="8">
        <f>CEILING((7895+0.1*7895)/2,1)</f>
        <v>4343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124</v>
      </c>
      <c r="K3" s="8">
        <v>928</v>
      </c>
      <c r="L3" s="8">
        <v>43163.914328471001</v>
      </c>
      <c r="M3" s="8">
        <v>34814.142864069901</v>
      </c>
      <c r="N3" s="8">
        <v>113496.447259147</v>
      </c>
      <c r="O3" s="8">
        <v>187697.32807546799</v>
      </c>
      <c r="P3" s="8">
        <v>78478.516816500996</v>
      </c>
      <c r="Q3" s="8">
        <v>1509710.9676034499</v>
      </c>
      <c r="R3" s="9">
        <v>170187.83055482313</v>
      </c>
      <c r="S3" s="9">
        <v>35.517736249908381</v>
      </c>
      <c r="T3" s="9">
        <v>3198.8888888888887</v>
      </c>
      <c r="U3" s="9">
        <v>118366.39999999999</v>
      </c>
      <c r="V3" s="9">
        <f t="shared" ref="V3:V15" si="0">SUM(T3,U3)</f>
        <v>121565.28888888888</v>
      </c>
      <c r="W3" s="10">
        <f t="shared" ref="W3:W15" si="1">R3+S3+T3+U3</f>
        <v>291788.63717996189</v>
      </c>
    </row>
    <row r="4" spans="1:23" x14ac:dyDescent="0.3">
      <c r="A4" s="7" t="s">
        <v>66</v>
      </c>
      <c r="B4" s="8">
        <f>CEILING(7895+0.1*(7895),1)</f>
        <v>8685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124</v>
      </c>
      <c r="K4" s="8">
        <v>928</v>
      </c>
      <c r="L4" s="8">
        <v>43163.914328471001</v>
      </c>
      <c r="M4" s="8">
        <v>34814.142864069901</v>
      </c>
      <c r="N4" s="8">
        <v>113496.447259147</v>
      </c>
      <c r="O4" s="8">
        <v>187697.32807546799</v>
      </c>
      <c r="P4" s="8">
        <v>78478.516816500996</v>
      </c>
      <c r="Q4" s="8">
        <v>1509710.9676034499</v>
      </c>
      <c r="R4" s="9">
        <v>170187.83055482313</v>
      </c>
      <c r="S4" s="9">
        <v>35.517736249908381</v>
      </c>
      <c r="T4" s="9">
        <v>7420</v>
      </c>
      <c r="U4" s="9">
        <v>100181.6</v>
      </c>
      <c r="V4" s="9">
        <f t="shared" si="0"/>
        <v>107601.60000000001</v>
      </c>
      <c r="W4" s="10">
        <f t="shared" si="1"/>
        <v>277824.94829107303</v>
      </c>
    </row>
    <row r="5" spans="1:23" x14ac:dyDescent="0.3">
      <c r="A5" s="7" t="s">
        <v>67</v>
      </c>
      <c r="B5" s="8">
        <f>CEILING(7895+0.1*(7895),1)</f>
        <v>8685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99</v>
      </c>
      <c r="K5" s="8">
        <v>7895</v>
      </c>
      <c r="L5" s="8">
        <v>38574.416626852399</v>
      </c>
      <c r="M5" s="8">
        <v>0</v>
      </c>
      <c r="N5" s="8">
        <v>110634.372460467</v>
      </c>
      <c r="O5" s="8">
        <v>144928.38419398299</v>
      </c>
      <c r="P5" s="8">
        <v>0</v>
      </c>
      <c r="Q5" s="8">
        <v>1041452.25937157</v>
      </c>
      <c r="R5" s="9">
        <v>123966.4385182156</v>
      </c>
      <c r="S5" s="9">
        <v>23.727612871311063</v>
      </c>
      <c r="T5" s="9">
        <v>6458</v>
      </c>
      <c r="U5" s="9">
        <v>96800</v>
      </c>
      <c r="V5" s="9">
        <f t="shared" si="0"/>
        <v>103258</v>
      </c>
      <c r="W5" s="10">
        <f t="shared" si="1"/>
        <v>227248.16613108691</v>
      </c>
    </row>
    <row r="6" spans="1:23" x14ac:dyDescent="0.3">
      <c r="A6" s="7" t="s">
        <v>68</v>
      </c>
      <c r="B6" s="8">
        <f>CEILING(63160+0.1*63160,1)</f>
        <v>69476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99</v>
      </c>
      <c r="K6" s="8">
        <v>7895</v>
      </c>
      <c r="L6" s="8">
        <v>38574.416626852399</v>
      </c>
      <c r="M6" s="8">
        <v>0</v>
      </c>
      <c r="N6" s="8">
        <v>110634.372460467</v>
      </c>
      <c r="O6" s="8">
        <v>144928.38419398299</v>
      </c>
      <c r="P6" s="8">
        <v>0</v>
      </c>
      <c r="Q6" s="8">
        <v>1041452.25937157</v>
      </c>
      <c r="R6" s="9">
        <v>123966.4385182156</v>
      </c>
      <c r="S6" s="9">
        <v>23.727612871311063</v>
      </c>
      <c r="T6" s="9">
        <v>7164</v>
      </c>
      <c r="U6" s="9">
        <v>278720</v>
      </c>
      <c r="V6" s="9">
        <f t="shared" si="0"/>
        <v>285884</v>
      </c>
      <c r="W6" s="10">
        <f t="shared" si="1"/>
        <v>409874.16613108688</v>
      </c>
    </row>
    <row r="7" spans="1:23" x14ac:dyDescent="0.3">
      <c r="A7" s="7" t="s">
        <v>69</v>
      </c>
      <c r="B7" s="8">
        <f>CEILING(63160+0.1*63160,1)</f>
        <v>69476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124</v>
      </c>
      <c r="K7" s="8">
        <v>928</v>
      </c>
      <c r="L7" s="8">
        <v>43163.914328471001</v>
      </c>
      <c r="M7" s="8">
        <v>34814.142864069901</v>
      </c>
      <c r="N7" s="8">
        <v>113496.447259147</v>
      </c>
      <c r="O7" s="8">
        <v>187697.32807546799</v>
      </c>
      <c r="P7" s="8">
        <v>78478.516816500996</v>
      </c>
      <c r="Q7" s="8">
        <v>1509710.9676034499</v>
      </c>
      <c r="R7" s="9">
        <v>170187.83055482313</v>
      </c>
      <c r="S7" s="9">
        <v>35.517736249908381</v>
      </c>
      <c r="T7" s="9">
        <v>29050</v>
      </c>
      <c r="U7" s="9">
        <v>262692.8</v>
      </c>
      <c r="V7" s="9">
        <f t="shared" si="0"/>
        <v>291742.8</v>
      </c>
      <c r="W7" s="10">
        <f t="shared" si="1"/>
        <v>461966.14829107304</v>
      </c>
    </row>
    <row r="8" spans="1:23" x14ac:dyDescent="0.3">
      <c r="A8" s="7" t="s">
        <v>70</v>
      </c>
      <c r="B8" s="8">
        <f>CEILING(7895+0.1*(7895),1)</f>
        <v>8685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124</v>
      </c>
      <c r="K8" s="8">
        <v>928</v>
      </c>
      <c r="L8" s="8">
        <v>43163.914328471001</v>
      </c>
      <c r="M8" s="8">
        <v>34814.142864069901</v>
      </c>
      <c r="N8" s="8">
        <v>113496.447259147</v>
      </c>
      <c r="O8" s="8">
        <v>187697.32807546799</v>
      </c>
      <c r="P8" s="8">
        <v>78478.516816500996</v>
      </c>
      <c r="Q8" s="8">
        <v>1509710.9676034499</v>
      </c>
      <c r="R8" s="9">
        <v>170187.83055482313</v>
      </c>
      <c r="S8" s="9">
        <v>35.517736249908381</v>
      </c>
      <c r="T8" s="9">
        <v>7690</v>
      </c>
      <c r="U8" s="9">
        <v>148579.6</v>
      </c>
      <c r="V8" s="9">
        <f t="shared" si="0"/>
        <v>156269.6</v>
      </c>
      <c r="W8" s="10">
        <f t="shared" si="1"/>
        <v>326492.94829107303</v>
      </c>
    </row>
    <row r="9" spans="1:23" x14ac:dyDescent="0.3">
      <c r="A9" s="7" t="s">
        <v>71</v>
      </c>
      <c r="B9" s="8">
        <f>CEILING(7895+0.1*(7895),1)</f>
        <v>8685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124</v>
      </c>
      <c r="K9" s="8">
        <v>928</v>
      </c>
      <c r="L9" s="8">
        <v>43163.914328471001</v>
      </c>
      <c r="M9" s="8">
        <v>34814.142864069901</v>
      </c>
      <c r="N9" s="8">
        <v>113496.447259147</v>
      </c>
      <c r="O9" s="8">
        <v>187697.32807546799</v>
      </c>
      <c r="P9" s="8">
        <v>78478.516816500996</v>
      </c>
      <c r="Q9" s="8">
        <v>1509710.9676034499</v>
      </c>
      <c r="R9" s="9">
        <v>170187.83055482313</v>
      </c>
      <c r="S9" s="9">
        <v>35.517736249908381</v>
      </c>
      <c r="T9" s="9">
        <v>14840</v>
      </c>
      <c r="U9" s="9">
        <v>61989.9</v>
      </c>
      <c r="V9" s="9">
        <f t="shared" si="0"/>
        <v>76829.899999999994</v>
      </c>
      <c r="W9" s="10">
        <f t="shared" si="1"/>
        <v>247053.24829107302</v>
      </c>
    </row>
    <row r="10" spans="1:23" x14ac:dyDescent="0.3">
      <c r="A10" s="7" t="s">
        <v>72</v>
      </c>
      <c r="B10" s="8">
        <f>CEILING(7895+0.1*(7895),1)</f>
        <v>8685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7895</v>
      </c>
      <c r="L10" s="8">
        <v>38574.416626852399</v>
      </c>
      <c r="M10" s="8">
        <v>0</v>
      </c>
      <c r="N10" s="8">
        <v>110634.372460467</v>
      </c>
      <c r="O10" s="8">
        <v>144928.38419398299</v>
      </c>
      <c r="P10" s="8">
        <v>0</v>
      </c>
      <c r="Q10" s="8">
        <v>1041452.25937157</v>
      </c>
      <c r="R10" s="9">
        <v>123966.4385182156</v>
      </c>
      <c r="S10" s="9">
        <v>23.727612871311063</v>
      </c>
      <c r="T10" s="9">
        <v>13828</v>
      </c>
      <c r="U10" s="9">
        <v>200640</v>
      </c>
      <c r="V10" s="9">
        <f t="shared" si="0"/>
        <v>214468</v>
      </c>
      <c r="W10" s="10">
        <f t="shared" si="1"/>
        <v>338458.16613108688</v>
      </c>
    </row>
    <row r="11" spans="1:23" x14ac:dyDescent="0.3">
      <c r="A11" s="7" t="s">
        <v>73</v>
      </c>
      <c r="B11" s="8">
        <f>CEILING((7895+0.1*7895)/3,1)</f>
        <v>2895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31</v>
      </c>
      <c r="K11" s="8">
        <v>494</v>
      </c>
      <c r="L11" s="8">
        <v>19802.896521245599</v>
      </c>
      <c r="M11" s="8">
        <v>50641.171791515597</v>
      </c>
      <c r="N11" s="8">
        <v>115067.01730572501</v>
      </c>
      <c r="O11" s="8">
        <v>46262.984465988302</v>
      </c>
      <c r="P11" s="8">
        <v>102172.280668636</v>
      </c>
      <c r="Q11" s="8">
        <v>1544140.8019904599</v>
      </c>
      <c r="R11" s="9">
        <v>162896.27914347179</v>
      </c>
      <c r="S11" s="9">
        <v>33.851521342501684</v>
      </c>
      <c r="T11" s="9">
        <v>4920</v>
      </c>
      <c r="U11" s="9">
        <v>78450.2</v>
      </c>
      <c r="V11" s="9">
        <f t="shared" si="0"/>
        <v>83370.2</v>
      </c>
      <c r="W11" s="10">
        <f t="shared" si="1"/>
        <v>246300.33066481428</v>
      </c>
    </row>
    <row r="12" spans="1:23" x14ac:dyDescent="0.3">
      <c r="A12" s="7" t="s">
        <v>74</v>
      </c>
      <c r="B12" s="8">
        <f>CEILING(7895+0.1*(7895),1)</f>
        <v>8685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31</v>
      </c>
      <c r="K12" s="8">
        <v>494</v>
      </c>
      <c r="L12" s="8">
        <v>7039.7238495865004</v>
      </c>
      <c r="M12" s="8">
        <v>50641.171791515597</v>
      </c>
      <c r="N12" s="8">
        <v>115067.01730572501</v>
      </c>
      <c r="O12" s="8">
        <v>46262.984465988302</v>
      </c>
      <c r="P12" s="8">
        <v>102172.280668636</v>
      </c>
      <c r="Q12" s="8">
        <v>1544140.8019904599</v>
      </c>
      <c r="R12" s="9">
        <v>148601.5257512136</v>
      </c>
      <c r="S12" s="9">
        <v>33.851521342501684</v>
      </c>
      <c r="T12" s="9">
        <v>10700</v>
      </c>
      <c r="U12" s="9">
        <v>89988.6</v>
      </c>
      <c r="V12" s="9">
        <f t="shared" si="0"/>
        <v>100688.6</v>
      </c>
      <c r="W12" s="10">
        <f t="shared" si="1"/>
        <v>249323.97727255611</v>
      </c>
    </row>
    <row r="13" spans="1:23" x14ac:dyDescent="0.3">
      <c r="A13" s="7" t="s">
        <v>75</v>
      </c>
      <c r="B13" s="8">
        <f>CEILING(63160+0.1*63160,1)</f>
        <v>69476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31</v>
      </c>
      <c r="K13" s="8">
        <v>494</v>
      </c>
      <c r="L13" s="8">
        <v>7039.7238495865004</v>
      </c>
      <c r="M13" s="8">
        <v>50641.171791515597</v>
      </c>
      <c r="N13" s="8">
        <v>115067.01730572501</v>
      </c>
      <c r="O13" s="8">
        <v>46262.984465988302</v>
      </c>
      <c r="P13" s="8">
        <v>102172.280668636</v>
      </c>
      <c r="Q13" s="8">
        <v>1544140.8019904599</v>
      </c>
      <c r="R13" s="9">
        <v>148601.5257512136</v>
      </c>
      <c r="S13" s="9">
        <v>33.851521342501684</v>
      </c>
      <c r="T13" s="9">
        <v>21000</v>
      </c>
      <c r="U13" s="9">
        <v>355977.2</v>
      </c>
      <c r="V13" s="9">
        <f t="shared" si="0"/>
        <v>376977.2</v>
      </c>
      <c r="W13" s="10">
        <f t="shared" si="1"/>
        <v>525612.57727255614</v>
      </c>
    </row>
    <row r="14" spans="1:23" x14ac:dyDescent="0.3">
      <c r="A14" s="7" t="s">
        <v>76</v>
      </c>
      <c r="B14" s="8">
        <f>CEILING(7895+0.1*(7895),1)</f>
        <v>8685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50641.171791515597</v>
      </c>
      <c r="N14" s="8">
        <v>115067.01730572501</v>
      </c>
      <c r="O14" s="8">
        <v>46262.984465988302</v>
      </c>
      <c r="P14" s="8">
        <v>102172.280668636</v>
      </c>
      <c r="Q14" s="8">
        <v>1544140.8019904599</v>
      </c>
      <c r="R14" s="9">
        <v>148601.5257512136</v>
      </c>
      <c r="S14" s="9">
        <v>33.851521342501684</v>
      </c>
      <c r="T14" s="9">
        <v>34480</v>
      </c>
      <c r="U14" s="9">
        <v>260532.4</v>
      </c>
      <c r="V14" s="9">
        <f t="shared" si="0"/>
        <v>295012.40000000002</v>
      </c>
      <c r="W14" s="10">
        <f t="shared" si="1"/>
        <v>443647.77727255609</v>
      </c>
    </row>
    <row r="15" spans="1:23" x14ac:dyDescent="0.3">
      <c r="A15" s="7" t="s">
        <v>77</v>
      </c>
      <c r="B15" s="8">
        <f>CEILING(7895+0.1*(7895),1)</f>
        <v>8685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50641.171791515597</v>
      </c>
      <c r="N15" s="8">
        <v>115067.01730572501</v>
      </c>
      <c r="O15" s="8">
        <v>46262.984465988302</v>
      </c>
      <c r="P15" s="8">
        <v>102172.280668636</v>
      </c>
      <c r="Q15" s="8">
        <v>1544140.8019904599</v>
      </c>
      <c r="R15" s="9">
        <v>148601.5257512136</v>
      </c>
      <c r="S15" s="9">
        <v>33.851521342501684</v>
      </c>
      <c r="T15" s="9">
        <v>21000</v>
      </c>
      <c r="U15" s="9">
        <v>215177.2</v>
      </c>
      <c r="V15" s="9">
        <f t="shared" si="0"/>
        <v>236177.2</v>
      </c>
      <c r="W15" s="10">
        <f t="shared" si="1"/>
        <v>384812.57727255614</v>
      </c>
    </row>
    <row r="27" spans="1:16" x14ac:dyDescent="0.3">
      <c r="A27">
        <f>7895*8</f>
        <v>63160</v>
      </c>
      <c r="P27">
        <f>0.02/1000</f>
        <v>2.0000000000000002E-5</v>
      </c>
    </row>
    <row r="42" spans="17:24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3">
      <c r="R43" t="s">
        <v>56</v>
      </c>
    </row>
    <row r="44" spans="17:24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3">
      <c r="R45" t="s">
        <v>59</v>
      </c>
      <c r="S45" t="s">
        <v>60</v>
      </c>
      <c r="V45" t="s">
        <v>61</v>
      </c>
    </row>
    <row r="46" spans="17:24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J7" sqref="J7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[1]CAPEX!$W3</f>
        <v>535454.45404575672</v>
      </c>
      <c r="D2">
        <f>[1]CAPEX!$W4</f>
        <v>223279.17744087061</v>
      </c>
      <c r="E2">
        <f>[1]CAPEX!$W5</f>
        <v>187378.09492541171</v>
      </c>
      <c r="F2">
        <f>[1]CAPEX!$W6</f>
        <v>341886.09492541174</v>
      </c>
      <c r="G2">
        <f>[1]CAPEX!$W7</f>
        <v>349747.17744087061</v>
      </c>
      <c r="H2">
        <f>[1]CAPEX!$W8</f>
        <v>553226.45404575672</v>
      </c>
      <c r="I2">
        <f>[1]CAPEX!$W9</f>
        <v>229741.17744087061</v>
      </c>
      <c r="J2">
        <f>[1]CAPEX!$W10</f>
        <v>200378.09492541171</v>
      </c>
      <c r="K2">
        <f>[1]CAPEX!$W11</f>
        <v>503751.70772163133</v>
      </c>
      <c r="L2">
        <f>[1]CAPEX!$W12</f>
        <v>210813.81955322024</v>
      </c>
      <c r="M2">
        <f>[1]CAPEX!$W13</f>
        <v>387597.01955322025</v>
      </c>
      <c r="N2">
        <f>[1]CAPEX!$W14</f>
        <v>358997.70772163133</v>
      </c>
      <c r="O2">
        <f>[1]CAPEX!$W15</f>
        <v>226845.81955322024</v>
      </c>
    </row>
    <row r="3" spans="1:15" x14ac:dyDescent="0.3">
      <c r="A3" s="7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H2-C2</f>
        <v>17772</v>
      </c>
      <c r="I3">
        <f>D3+(I2-D2)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L11+(O2-L2)</f>
        <v>16032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8" sqref="A18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v>20000</v>
      </c>
      <c r="C2">
        <v>3.6</v>
      </c>
    </row>
    <row r="3" spans="1:3" x14ac:dyDescent="0.3">
      <c r="A3" s="7" t="s">
        <v>65</v>
      </c>
      <c r="B3">
        <v>19283.042118970367</v>
      </c>
      <c r="C3">
        <v>7.2</v>
      </c>
    </row>
    <row r="4" spans="1:3" x14ac:dyDescent="0.3">
      <c r="A4" s="7" t="s">
        <v>66</v>
      </c>
      <c r="B4">
        <v>43709.823692218881</v>
      </c>
      <c r="C4">
        <v>9.6</v>
      </c>
    </row>
    <row r="5" spans="1:3" x14ac:dyDescent="0.3">
      <c r="A5" s="7" t="s">
        <v>67</v>
      </c>
      <c r="B5">
        <v>44248.4220525376</v>
      </c>
      <c r="C5">
        <v>9.6</v>
      </c>
    </row>
    <row r="6" spans="1:3" x14ac:dyDescent="0.3">
      <c r="A6" s="7" t="s">
        <v>68</v>
      </c>
      <c r="B6">
        <v>10540.776519765759</v>
      </c>
      <c r="C6">
        <v>12</v>
      </c>
    </row>
    <row r="7" spans="1:3" x14ac:dyDescent="0.3">
      <c r="A7" s="7" t="s">
        <v>69</v>
      </c>
      <c r="B7">
        <v>11938.918689039821</v>
      </c>
      <c r="C7">
        <v>12</v>
      </c>
    </row>
    <row r="8" spans="1:3" x14ac:dyDescent="0.3">
      <c r="A8" s="7" t="s">
        <v>70</v>
      </c>
      <c r="B8">
        <v>50983.71612182937</v>
      </c>
      <c r="C8">
        <v>12</v>
      </c>
    </row>
    <row r="9" spans="1:3" x14ac:dyDescent="0.3">
      <c r="A9" s="7" t="s">
        <v>71</v>
      </c>
      <c r="B9">
        <v>47726.863400003029</v>
      </c>
      <c r="C9">
        <v>12</v>
      </c>
    </row>
    <row r="10" spans="1:3" x14ac:dyDescent="0.3">
      <c r="A10" s="7" t="s">
        <v>72</v>
      </c>
      <c r="B10">
        <v>48220.289169209609</v>
      </c>
      <c r="C10">
        <v>12</v>
      </c>
    </row>
    <row r="11" spans="1:3" x14ac:dyDescent="0.3">
      <c r="A11" s="7" t="s">
        <v>73</v>
      </c>
      <c r="B11">
        <v>37682.867713520049</v>
      </c>
      <c r="C11">
        <v>7.2</v>
      </c>
    </row>
    <row r="12" spans="1:3" x14ac:dyDescent="0.3">
      <c r="A12" s="7" t="s">
        <v>74</v>
      </c>
      <c r="B12">
        <v>44827.8721002112</v>
      </c>
      <c r="C12">
        <v>9.6</v>
      </c>
    </row>
    <row r="13" spans="1:3" x14ac:dyDescent="0.3">
      <c r="A13" s="7" t="s">
        <v>75</v>
      </c>
      <c r="B13">
        <v>12139.814930199653</v>
      </c>
      <c r="C13">
        <v>12</v>
      </c>
    </row>
    <row r="14" spans="1:3" x14ac:dyDescent="0.3">
      <c r="A14" s="7" t="s">
        <v>76</v>
      </c>
      <c r="B14">
        <v>47419.574760442287</v>
      </c>
      <c r="C14">
        <v>12</v>
      </c>
    </row>
    <row r="15" spans="1:3" x14ac:dyDescent="0.3">
      <c r="A15" s="7" t="s">
        <v>77</v>
      </c>
      <c r="B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A7" workbookViewId="0">
      <selection activeCell="D49" sqref="D49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1497.6000000000001</v>
      </c>
      <c r="P2">
        <f t="shared" ref="P2:T2" si="0">$I$6*C29</f>
        <v>1497.6000000000001</v>
      </c>
      <c r="Q2">
        <f t="shared" si="0"/>
        <v>1497.6000000000001</v>
      </c>
      <c r="R2">
        <f t="shared" si="0"/>
        <v>1346.4</v>
      </c>
      <c r="S2">
        <f t="shared" si="0"/>
        <v>1346.4</v>
      </c>
      <c r="T2">
        <f t="shared" si="0"/>
        <v>1346.4</v>
      </c>
      <c r="U2">
        <f>OPEX!$B$3</f>
        <v>19283.042118970367</v>
      </c>
      <c r="V2">
        <f>O2-U2</f>
        <v>-17785.442118970368</v>
      </c>
      <c r="W2">
        <f>P2-U2</f>
        <v>-17785.442118970368</v>
      </c>
      <c r="X2">
        <f t="shared" ref="X2:X22" si="1">Q2-U2</f>
        <v>-17785.442118970368</v>
      </c>
      <c r="Y2">
        <f>R2-$U2</f>
        <v>-17936.642118970365</v>
      </c>
      <c r="Z2">
        <f>S2-$U2</f>
        <v>-17936.642118970365</v>
      </c>
      <c r="AA2">
        <f>T2-$U2</f>
        <v>-17936.642118970365</v>
      </c>
      <c r="AB2">
        <f>1/POWER(1+$L$25,N2-2018)</f>
        <v>1</v>
      </c>
      <c r="AC2">
        <f>V2*AB2</f>
        <v>-17785.442118970368</v>
      </c>
      <c r="AD2">
        <f>W2*AB2</f>
        <v>-17785.442118970368</v>
      </c>
      <c r="AE2">
        <f>X2*AB2</f>
        <v>-17785.442118970368</v>
      </c>
      <c r="AF2">
        <f>Y2*$AB2</f>
        <v>-17936.642118970365</v>
      </c>
      <c r="AG2">
        <f>Z2*$AB2</f>
        <v>-17936.642118970365</v>
      </c>
      <c r="AH2">
        <f>AA2*$AB2</f>
        <v>-17936.642118970365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1987.2</v>
      </c>
      <c r="P3">
        <f t="shared" ref="P3:P22" si="3">$I$6*C30</f>
        <v>2052</v>
      </c>
      <c r="Q3">
        <f t="shared" ref="Q3:Q22" si="4">$I$6*D30</f>
        <v>2786.4</v>
      </c>
      <c r="R3">
        <f t="shared" ref="R3:R22" si="5">$I$6*E30</f>
        <v>1785.6000000000001</v>
      </c>
      <c r="S3">
        <f t="shared" ref="S3:S22" si="6">$I$6*F30</f>
        <v>1843.2</v>
      </c>
      <c r="T3">
        <f t="shared" ref="T3:T22" si="7">$I$6*G30</f>
        <v>2505.6</v>
      </c>
      <c r="U3">
        <f>OPEX!$B$3</f>
        <v>19283.042118970367</v>
      </c>
      <c r="V3">
        <f t="shared" ref="V3:V22" si="8">O3-U3</f>
        <v>-17295.842118970366</v>
      </c>
      <c r="W3">
        <f t="shared" ref="W3:W22" si="9">P3-U3</f>
        <v>-17231.042118970367</v>
      </c>
      <c r="X3">
        <f t="shared" si="1"/>
        <v>-16496.642118970365</v>
      </c>
      <c r="Y3">
        <f t="shared" ref="Y3:Y22" si="10">R3-$U3</f>
        <v>-17497.442118970368</v>
      </c>
      <c r="Z3">
        <f t="shared" ref="Z3:Z22" si="11">S3-$U3</f>
        <v>-17439.842118970366</v>
      </c>
      <c r="AA3">
        <f t="shared" ref="AA3:AA22" si="12">T3-$U3</f>
        <v>-16777.442118970368</v>
      </c>
      <c r="AB3">
        <f t="shared" ref="AB3:AB22" si="13">1/POWER(1+$L$25,N3-2018)</f>
        <v>0.90909090909090906</v>
      </c>
      <c r="AC3">
        <f t="shared" ref="AC3:AC22" si="14">V3*AB3</f>
        <v>-15723.492835427605</v>
      </c>
      <c r="AD3">
        <f t="shared" ref="AD3:AD22" si="15">W3*AB3</f>
        <v>-15664.583744518515</v>
      </c>
      <c r="AE3">
        <f t="shared" ref="AE3:AE22" si="16">X3*AB3</f>
        <v>-14996.947380882149</v>
      </c>
      <c r="AF3">
        <f t="shared" ref="AF3:AF22" si="17">Y3*$AB3</f>
        <v>-15906.765562700333</v>
      </c>
      <c r="AG3">
        <f t="shared" ref="AG3:AG22" si="18">Z3*$AB3</f>
        <v>-15854.401926336695</v>
      </c>
      <c r="AH3">
        <f t="shared" ref="AH3:AH22" si="19">AA3*$AB3</f>
        <v>-15252.220108154879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2671.2000000000003</v>
      </c>
      <c r="P4">
        <f t="shared" si="3"/>
        <v>2851.2000000000003</v>
      </c>
      <c r="Q4">
        <f t="shared" si="4"/>
        <v>5320.8</v>
      </c>
      <c r="R4">
        <f t="shared" si="5"/>
        <v>2397.6</v>
      </c>
      <c r="S4">
        <f t="shared" si="6"/>
        <v>2563.2000000000003</v>
      </c>
      <c r="T4">
        <f t="shared" si="7"/>
        <v>4788</v>
      </c>
      <c r="U4">
        <f>OPEX!$B$3</f>
        <v>19283.042118970367</v>
      </c>
      <c r="V4">
        <f t="shared" si="8"/>
        <v>-16611.842118970366</v>
      </c>
      <c r="W4">
        <f t="shared" si="9"/>
        <v>-16431.842118970366</v>
      </c>
      <c r="X4">
        <f t="shared" si="1"/>
        <v>-13962.242118970367</v>
      </c>
      <c r="Y4">
        <f t="shared" si="10"/>
        <v>-16885.442118970368</v>
      </c>
      <c r="Z4">
        <f t="shared" si="11"/>
        <v>-16719.842118970366</v>
      </c>
      <c r="AA4">
        <f t="shared" si="12"/>
        <v>-14495.042118970367</v>
      </c>
      <c r="AB4">
        <f t="shared" si="13"/>
        <v>0.82644628099173545</v>
      </c>
      <c r="AC4">
        <f t="shared" si="14"/>
        <v>-13728.79513964493</v>
      </c>
      <c r="AD4">
        <f t="shared" si="15"/>
        <v>-13580.034809066417</v>
      </c>
      <c r="AE4">
        <f t="shared" si="16"/>
        <v>-11539.043073529228</v>
      </c>
      <c r="AF4">
        <f t="shared" si="17"/>
        <v>-13954.910842124269</v>
      </c>
      <c r="AG4">
        <f t="shared" si="18"/>
        <v>-13818.051337992036</v>
      </c>
      <c r="AH4">
        <f t="shared" si="19"/>
        <v>-11979.373652041624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3628.8</v>
      </c>
      <c r="P5">
        <f t="shared" si="3"/>
        <v>4003.2000000000003</v>
      </c>
      <c r="Q5">
        <f t="shared" si="4"/>
        <v>10281.6</v>
      </c>
      <c r="R5">
        <f t="shared" si="5"/>
        <v>3261.6</v>
      </c>
      <c r="S5">
        <f t="shared" si="6"/>
        <v>3600</v>
      </c>
      <c r="T5">
        <f t="shared" si="7"/>
        <v>9252</v>
      </c>
      <c r="U5">
        <f>OPEX!$B$3</f>
        <v>19283.042118970367</v>
      </c>
      <c r="V5">
        <f t="shared" si="8"/>
        <v>-15654.242118970367</v>
      </c>
      <c r="W5">
        <f t="shared" si="9"/>
        <v>-15279.842118970366</v>
      </c>
      <c r="X5">
        <f t="shared" si="1"/>
        <v>-9001.4421189703662</v>
      </c>
      <c r="Y5">
        <f t="shared" si="10"/>
        <v>-16021.442118970366</v>
      </c>
      <c r="Z5">
        <f t="shared" si="11"/>
        <v>-15683.042118970367</v>
      </c>
      <c r="AA5">
        <f t="shared" si="12"/>
        <v>-10031.042118970367</v>
      </c>
      <c r="AB5">
        <f t="shared" si="13"/>
        <v>0.75131480090157754</v>
      </c>
      <c r="AC5">
        <f t="shared" si="14"/>
        <v>-11761.263800879311</v>
      </c>
      <c r="AD5">
        <f t="shared" si="15"/>
        <v>-11479.971539421758</v>
      </c>
      <c r="AE5">
        <f t="shared" si="16"/>
        <v>-6762.9166934412951</v>
      </c>
      <c r="AF5">
        <f t="shared" si="17"/>
        <v>-12037.146595770369</v>
      </c>
      <c r="AG5">
        <f t="shared" si="18"/>
        <v>-11782.901667145275</v>
      </c>
      <c r="AH5">
        <f t="shared" si="19"/>
        <v>-7536.4704124495593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4946.4000000000005</v>
      </c>
      <c r="P6">
        <f t="shared" si="3"/>
        <v>5644.8</v>
      </c>
      <c r="Q6">
        <f t="shared" si="4"/>
        <v>19951.2</v>
      </c>
      <c r="R6">
        <f t="shared" si="5"/>
        <v>4449.6000000000004</v>
      </c>
      <c r="S6">
        <f t="shared" si="6"/>
        <v>5076</v>
      </c>
      <c r="T6">
        <f t="shared" si="7"/>
        <v>17949.600000000002</v>
      </c>
      <c r="U6">
        <f>OPEX!$B$3</f>
        <v>19283.042118970367</v>
      </c>
      <c r="V6">
        <f t="shared" si="8"/>
        <v>-14336.642118970365</v>
      </c>
      <c r="W6">
        <f t="shared" si="9"/>
        <v>-13638.242118970367</v>
      </c>
      <c r="X6">
        <f t="shared" si="1"/>
        <v>668.15788102963415</v>
      </c>
      <c r="Y6">
        <f t="shared" si="10"/>
        <v>-14833.442118970366</v>
      </c>
      <c r="Z6">
        <f t="shared" si="11"/>
        <v>-14207.042118970367</v>
      </c>
      <c r="AA6">
        <f t="shared" si="12"/>
        <v>-1333.4421189703644</v>
      </c>
      <c r="AB6">
        <f t="shared" si="13"/>
        <v>0.68301345536507052</v>
      </c>
      <c r="AC6">
        <f t="shared" si="14"/>
        <v>-9792.1194720103558</v>
      </c>
      <c r="AD6">
        <f t="shared" si="15"/>
        <v>-9315.1028747833916</v>
      </c>
      <c r="AE6">
        <f t="shared" si="16"/>
        <v>456.36082305145413</v>
      </c>
      <c r="AF6">
        <f t="shared" si="17"/>
        <v>-10131.440556635724</v>
      </c>
      <c r="AG6">
        <f t="shared" si="18"/>
        <v>-9703.6009281950428</v>
      </c>
      <c r="AH6">
        <f t="shared" si="19"/>
        <v>-910.75890920726999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6753.6</v>
      </c>
      <c r="P7">
        <f t="shared" si="3"/>
        <v>7984.8</v>
      </c>
      <c r="Q7">
        <f t="shared" si="4"/>
        <v>38433.599999999999</v>
      </c>
      <c r="R7">
        <f t="shared" si="5"/>
        <v>6076.8</v>
      </c>
      <c r="S7">
        <f t="shared" si="6"/>
        <v>7185.6</v>
      </c>
      <c r="T7">
        <f t="shared" si="7"/>
        <v>34588.800000000003</v>
      </c>
      <c r="U7">
        <f>OPEX!$B$3</f>
        <v>19283.042118970367</v>
      </c>
      <c r="V7">
        <f t="shared" si="8"/>
        <v>-12529.442118970366</v>
      </c>
      <c r="W7">
        <f t="shared" si="9"/>
        <v>-11298.242118970367</v>
      </c>
      <c r="X7">
        <f t="shared" si="1"/>
        <v>19150.557881029632</v>
      </c>
      <c r="Y7">
        <f t="shared" si="10"/>
        <v>-13206.242118970367</v>
      </c>
      <c r="Z7">
        <f t="shared" si="11"/>
        <v>-12097.442118970366</v>
      </c>
      <c r="AA7">
        <f t="shared" si="12"/>
        <v>15305.757881029636</v>
      </c>
      <c r="AB7">
        <f t="shared" si="13"/>
        <v>0.62092132305915493</v>
      </c>
      <c r="AC7">
        <f t="shared" si="14"/>
        <v>-7779.7977777041815</v>
      </c>
      <c r="AD7">
        <f t="shared" si="15"/>
        <v>-7015.3194447537508</v>
      </c>
      <c r="AE7">
        <f t="shared" si="16"/>
        <v>11890.989736809846</v>
      </c>
      <c r="AF7">
        <f t="shared" si="17"/>
        <v>-8200.0373291506185</v>
      </c>
      <c r="AG7">
        <f t="shared" si="18"/>
        <v>-7511.5597661426264</v>
      </c>
      <c r="AH7">
        <f t="shared" si="19"/>
        <v>9503.6714339120099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9244.8000000000011</v>
      </c>
      <c r="P8">
        <f t="shared" si="3"/>
        <v>11296.800000000001</v>
      </c>
      <c r="Q8">
        <f t="shared" si="4"/>
        <v>72417.600000000006</v>
      </c>
      <c r="R8">
        <f t="shared" si="5"/>
        <v>8316</v>
      </c>
      <c r="S8">
        <f t="shared" si="6"/>
        <v>10166.4</v>
      </c>
      <c r="T8">
        <f t="shared" si="7"/>
        <v>65174.400000000001</v>
      </c>
      <c r="U8">
        <f>OPEX!$B$3</f>
        <v>19283.042118970367</v>
      </c>
      <c r="V8">
        <f t="shared" si="8"/>
        <v>-10038.242118970365</v>
      </c>
      <c r="W8">
        <f t="shared" si="9"/>
        <v>-7986.2421189703655</v>
      </c>
      <c r="X8">
        <f t="shared" si="1"/>
        <v>53134.557881029643</v>
      </c>
      <c r="Y8">
        <f t="shared" si="10"/>
        <v>-10967.042118970367</v>
      </c>
      <c r="Z8">
        <f t="shared" si="11"/>
        <v>-9116.6421189703669</v>
      </c>
      <c r="AA8">
        <f t="shared" si="12"/>
        <v>45891.357881029631</v>
      </c>
      <c r="AB8">
        <f t="shared" si="13"/>
        <v>0.56447393005377722</v>
      </c>
      <c r="AC8">
        <f t="shared" si="14"/>
        <v>-5666.3259797265582</v>
      </c>
      <c r="AD8">
        <f t="shared" si="15"/>
        <v>-4508.0254752562078</v>
      </c>
      <c r="AE8">
        <f t="shared" si="16"/>
        <v>29993.072708774704</v>
      </c>
      <c r="AF8">
        <f t="shared" si="17"/>
        <v>-6190.6093659605076</v>
      </c>
      <c r="AG8">
        <f t="shared" si="18"/>
        <v>-5146.1068057889979</v>
      </c>
      <c r="AH8">
        <f t="shared" si="19"/>
        <v>25904.475138609178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12636</v>
      </c>
      <c r="P9">
        <f t="shared" si="3"/>
        <v>15962.4</v>
      </c>
      <c r="Q9">
        <f t="shared" si="4"/>
        <v>130125.6</v>
      </c>
      <c r="R9">
        <f t="shared" si="5"/>
        <v>11368.800000000001</v>
      </c>
      <c r="S9">
        <f t="shared" si="6"/>
        <v>14364</v>
      </c>
      <c r="T9">
        <f t="shared" si="7"/>
        <v>117108</v>
      </c>
      <c r="U9">
        <f>OPEX!$B$3</f>
        <v>19283.042118970367</v>
      </c>
      <c r="V9">
        <f t="shared" si="8"/>
        <v>-6647.0421189703666</v>
      </c>
      <c r="W9">
        <f t="shared" si="9"/>
        <v>-3320.6421189703669</v>
      </c>
      <c r="X9">
        <f t="shared" si="1"/>
        <v>110842.55788102964</v>
      </c>
      <c r="Y9">
        <f t="shared" si="10"/>
        <v>-7914.2421189703655</v>
      </c>
      <c r="Z9">
        <f t="shared" si="11"/>
        <v>-4919.0421189703666</v>
      </c>
      <c r="AA9">
        <f t="shared" si="12"/>
        <v>97824.957881029637</v>
      </c>
      <c r="AB9">
        <f t="shared" si="13"/>
        <v>0.51315811823070645</v>
      </c>
      <c r="AC9">
        <f t="shared" si="14"/>
        <v>-3410.9836255710811</v>
      </c>
      <c r="AD9">
        <f t="shared" si="15"/>
        <v>-1704.0144610884593</v>
      </c>
      <c r="AE9">
        <f t="shared" si="16"/>
        <v>56879.758422107334</v>
      </c>
      <c r="AF9">
        <f t="shared" si="17"/>
        <v>-4061.2575929930317</v>
      </c>
      <c r="AG9">
        <f t="shared" si="18"/>
        <v>-2524.24639726842</v>
      </c>
      <c r="AH9">
        <f t="shared" si="19"/>
        <v>50199.671302227289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17236.8</v>
      </c>
      <c r="P10">
        <f t="shared" si="3"/>
        <v>22485.600000000002</v>
      </c>
      <c r="Q10">
        <f t="shared" si="4"/>
        <v>213847.2</v>
      </c>
      <c r="R10">
        <f t="shared" si="5"/>
        <v>15508.800000000001</v>
      </c>
      <c r="S10">
        <f t="shared" si="6"/>
        <v>20232</v>
      </c>
      <c r="T10">
        <f t="shared" si="7"/>
        <v>192456</v>
      </c>
      <c r="U10">
        <f>OPEX!$B$3</f>
        <v>19283.042118970367</v>
      </c>
      <c r="V10">
        <f t="shared" si="8"/>
        <v>-2046.2421189703673</v>
      </c>
      <c r="W10">
        <f t="shared" si="9"/>
        <v>3202.5578810296356</v>
      </c>
      <c r="X10">
        <f t="shared" si="1"/>
        <v>194564.15788102965</v>
      </c>
      <c r="Y10">
        <f t="shared" si="10"/>
        <v>-3774.2421189703655</v>
      </c>
      <c r="Z10">
        <f t="shared" si="11"/>
        <v>948.95788102963343</v>
      </c>
      <c r="AA10">
        <f t="shared" si="12"/>
        <v>173172.95788102964</v>
      </c>
      <c r="AB10">
        <f t="shared" si="13"/>
        <v>0.46650738020973315</v>
      </c>
      <c r="AC10">
        <f t="shared" si="14"/>
        <v>-954.58705019567913</v>
      </c>
      <c r="AD10">
        <f t="shared" si="15"/>
        <v>1494.0168870491696</v>
      </c>
      <c r="AE10">
        <f t="shared" si="16"/>
        <v>90765.61557579205</v>
      </c>
      <c r="AF10">
        <f t="shared" si="17"/>
        <v>-1760.7118031980972</v>
      </c>
      <c r="AG10">
        <f t="shared" si="18"/>
        <v>442.69585500851389</v>
      </c>
      <c r="AH10">
        <f t="shared" si="19"/>
        <v>80786.462904249594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23450.400000000001</v>
      </c>
      <c r="P11">
        <f t="shared" si="3"/>
        <v>31514.400000000001</v>
      </c>
      <c r="Q11">
        <f t="shared" si="4"/>
        <v>303307.2</v>
      </c>
      <c r="R11">
        <f t="shared" si="5"/>
        <v>21103.200000000001</v>
      </c>
      <c r="S11">
        <f t="shared" si="6"/>
        <v>28360.799999999999</v>
      </c>
      <c r="T11">
        <f t="shared" si="7"/>
        <v>272973.60000000003</v>
      </c>
      <c r="U11">
        <f>OPEX!$B$3</f>
        <v>19283.042118970367</v>
      </c>
      <c r="V11">
        <f t="shared" si="8"/>
        <v>4167.3578810296349</v>
      </c>
      <c r="W11">
        <f t="shared" si="9"/>
        <v>12231.357881029635</v>
      </c>
      <c r="X11">
        <f t="shared" si="1"/>
        <v>284024.15788102965</v>
      </c>
      <c r="Y11">
        <f t="shared" si="10"/>
        <v>1820.1578810296342</v>
      </c>
      <c r="Z11">
        <f t="shared" si="11"/>
        <v>9077.7578810296327</v>
      </c>
      <c r="AA11">
        <f t="shared" si="12"/>
        <v>253690.55788102967</v>
      </c>
      <c r="AB11">
        <f t="shared" si="13"/>
        <v>0.42409761837248466</v>
      </c>
      <c r="AC11">
        <f t="shared" si="14"/>
        <v>1767.3665522504725</v>
      </c>
      <c r="AD11">
        <f t="shared" si="15"/>
        <v>5187.2897468061892</v>
      </c>
      <c r="AE11">
        <f t="shared" si="16"/>
        <v>120453.96891759524</v>
      </c>
      <c r="AF11">
        <f t="shared" si="17"/>
        <v>771.92462240657608</v>
      </c>
      <c r="AG11">
        <f t="shared" si="18"/>
        <v>3849.85549750672</v>
      </c>
      <c r="AH11">
        <f t="shared" si="19"/>
        <v>107589.56140093165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31766.400000000001</v>
      </c>
      <c r="P12">
        <f t="shared" si="3"/>
        <v>43855.200000000004</v>
      </c>
      <c r="Q12">
        <f t="shared" si="4"/>
        <v>357019.2</v>
      </c>
      <c r="R12">
        <f t="shared" si="5"/>
        <v>28584</v>
      </c>
      <c r="S12">
        <f t="shared" si="6"/>
        <v>39463.200000000004</v>
      </c>
      <c r="T12">
        <f t="shared" si="7"/>
        <v>321314.40000000002</v>
      </c>
      <c r="U12">
        <f>OPEX!$B$3</f>
        <v>19283.042118970367</v>
      </c>
      <c r="V12">
        <f t="shared" si="8"/>
        <v>12483.357881029635</v>
      </c>
      <c r="W12">
        <f t="shared" si="9"/>
        <v>24572.157881029638</v>
      </c>
      <c r="X12">
        <f t="shared" si="1"/>
        <v>337736.15788102965</v>
      </c>
      <c r="Y12">
        <f t="shared" si="10"/>
        <v>9300.9578810296334</v>
      </c>
      <c r="Z12">
        <f t="shared" si="11"/>
        <v>20180.157881029638</v>
      </c>
      <c r="AA12">
        <f t="shared" si="12"/>
        <v>302031.35788102966</v>
      </c>
      <c r="AB12">
        <f t="shared" si="13"/>
        <v>0.38554328942953148</v>
      </c>
      <c r="AC12">
        <f t="shared" si="14"/>
        <v>4812.8748605782312</v>
      </c>
      <c r="AD12">
        <f t="shared" si="15"/>
        <v>9473.630577833952</v>
      </c>
      <c r="AE12">
        <f t="shared" si="16"/>
        <v>130211.90926874375</v>
      </c>
      <c r="AF12">
        <f t="shared" si="17"/>
        <v>3585.9218962976897</v>
      </c>
      <c r="AG12">
        <f t="shared" si="18"/>
        <v>7780.3244506594501</v>
      </c>
      <c r="AH12">
        <f t="shared" si="19"/>
        <v>116446.16322832022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42753.599999999999</v>
      </c>
      <c r="P13">
        <f t="shared" si="3"/>
        <v>60415.200000000004</v>
      </c>
      <c r="Q13">
        <f t="shared" si="4"/>
        <v>368524.79999999999</v>
      </c>
      <c r="R13">
        <f t="shared" si="5"/>
        <v>38476.800000000003</v>
      </c>
      <c r="S13">
        <f t="shared" si="6"/>
        <v>54367.200000000004</v>
      </c>
      <c r="T13">
        <f t="shared" si="7"/>
        <v>331668</v>
      </c>
      <c r="U13">
        <f>OPEX!$B$3</f>
        <v>19283.042118970367</v>
      </c>
      <c r="V13">
        <f t="shared" si="8"/>
        <v>23470.557881029632</v>
      </c>
      <c r="W13">
        <f t="shared" si="9"/>
        <v>41132.157881029634</v>
      </c>
      <c r="X13">
        <f t="shared" si="1"/>
        <v>349241.75788102963</v>
      </c>
      <c r="Y13">
        <f t="shared" si="10"/>
        <v>19193.757881029636</v>
      </c>
      <c r="Z13">
        <f t="shared" si="11"/>
        <v>35084.157881029634</v>
      </c>
      <c r="AA13">
        <f t="shared" si="12"/>
        <v>312384.95788102964</v>
      </c>
      <c r="AB13">
        <f t="shared" si="13"/>
        <v>0.3504938994813922</v>
      </c>
      <c r="AC13">
        <f t="shared" si="14"/>
        <v>8226.2873547257968</v>
      </c>
      <c r="AD13">
        <f t="shared" si="15"/>
        <v>14416.570409806354</v>
      </c>
      <c r="AE13">
        <f t="shared" si="16"/>
        <v>122407.10558145831</v>
      </c>
      <c r="AF13">
        <f t="shared" si="17"/>
        <v>6727.2950454237807</v>
      </c>
      <c r="AG13">
        <f t="shared" si="18"/>
        <v>12296.783305742894</v>
      </c>
      <c r="AH13">
        <f t="shared" si="19"/>
        <v>109489.02202705253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57074.400000000001</v>
      </c>
      <c r="P14">
        <f t="shared" si="3"/>
        <v>82072.800000000003</v>
      </c>
      <c r="Q14">
        <f t="shared" si="4"/>
        <v>369057.60000000003</v>
      </c>
      <c r="R14">
        <f t="shared" si="5"/>
        <v>51364.800000000003</v>
      </c>
      <c r="S14">
        <f t="shared" si="6"/>
        <v>73864.800000000003</v>
      </c>
      <c r="T14">
        <f t="shared" si="7"/>
        <v>332150.40000000002</v>
      </c>
      <c r="U14">
        <f>OPEX!$B$3</f>
        <v>19283.042118970367</v>
      </c>
      <c r="V14">
        <f t="shared" si="8"/>
        <v>37791.357881029631</v>
      </c>
      <c r="W14">
        <f t="shared" si="9"/>
        <v>62789.75788102964</v>
      </c>
      <c r="X14">
        <f t="shared" si="1"/>
        <v>349774.55788102967</v>
      </c>
      <c r="Y14">
        <f t="shared" si="10"/>
        <v>32081.757881029636</v>
      </c>
      <c r="Z14">
        <f t="shared" si="11"/>
        <v>54581.75788102964</v>
      </c>
      <c r="AA14">
        <f t="shared" si="12"/>
        <v>312867.35788102966</v>
      </c>
      <c r="AB14">
        <f t="shared" si="13"/>
        <v>0.31863081771035656</v>
      </c>
      <c r="AC14">
        <f t="shared" si="14"/>
        <v>12041.491264017199</v>
      </c>
      <c r="AD14">
        <f t="shared" si="15"/>
        <v>20006.751897467781</v>
      </c>
      <c r="AE14">
        <f t="shared" si="16"/>
        <v>111448.95339191092</v>
      </c>
      <c r="AF14">
        <f t="shared" si="17"/>
        <v>10222.236747218149</v>
      </c>
      <c r="AG14">
        <f t="shared" si="18"/>
        <v>17391.430145701172</v>
      </c>
      <c r="AH14">
        <f t="shared" si="19"/>
        <v>99689.18207651125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75362.400000000009</v>
      </c>
      <c r="P15">
        <f t="shared" si="3"/>
        <v>109440</v>
      </c>
      <c r="Q15">
        <f t="shared" si="4"/>
        <v>369136.8</v>
      </c>
      <c r="R15">
        <f t="shared" si="5"/>
        <v>67824</v>
      </c>
      <c r="S15">
        <f t="shared" si="6"/>
        <v>98496</v>
      </c>
      <c r="T15">
        <f t="shared" si="7"/>
        <v>332222.40000000002</v>
      </c>
      <c r="U15">
        <f>OPEX!$B$3</f>
        <v>19283.042118970367</v>
      </c>
      <c r="V15">
        <f t="shared" si="8"/>
        <v>56079.357881029646</v>
      </c>
      <c r="W15">
        <f t="shared" si="9"/>
        <v>90156.957881029637</v>
      </c>
      <c r="X15">
        <f t="shared" si="1"/>
        <v>349853.75788102963</v>
      </c>
      <c r="Y15">
        <f t="shared" si="10"/>
        <v>48540.957881029637</v>
      </c>
      <c r="Z15">
        <f t="shared" si="11"/>
        <v>79212.957881029637</v>
      </c>
      <c r="AA15">
        <f t="shared" si="12"/>
        <v>312939.35788102966</v>
      </c>
      <c r="AB15">
        <f t="shared" si="13"/>
        <v>0.28966437973668779</v>
      </c>
      <c r="AC15">
        <f t="shared" si="14"/>
        <v>16244.192416640186</v>
      </c>
      <c r="AD15">
        <f t="shared" si="15"/>
        <v>26115.259283555137</v>
      </c>
      <c r="AE15">
        <f t="shared" si="16"/>
        <v>101340.1717751578</v>
      </c>
      <c r="AF15">
        <f t="shared" si="17"/>
        <v>14060.586456433137</v>
      </c>
      <c r="AG15">
        <f t="shared" si="18"/>
        <v>22945.172311716826</v>
      </c>
      <c r="AH15">
        <f t="shared" si="19"/>
        <v>90647.384995805813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98085.6</v>
      </c>
      <c r="P16">
        <f t="shared" si="3"/>
        <v>142452</v>
      </c>
      <c r="Q16">
        <f t="shared" si="4"/>
        <v>369187.2</v>
      </c>
      <c r="R16">
        <f t="shared" si="5"/>
        <v>88272</v>
      </c>
      <c r="S16">
        <f t="shared" si="6"/>
        <v>128203.2</v>
      </c>
      <c r="T16">
        <f t="shared" si="7"/>
        <v>332265.60000000003</v>
      </c>
      <c r="U16">
        <f>OPEX!$B$3</f>
        <v>19283.042118970367</v>
      </c>
      <c r="V16">
        <f t="shared" si="8"/>
        <v>78802.557881029643</v>
      </c>
      <c r="W16">
        <f t="shared" si="9"/>
        <v>123168.95788102964</v>
      </c>
      <c r="X16">
        <f t="shared" si="1"/>
        <v>349904.15788102965</v>
      </c>
      <c r="Y16">
        <f t="shared" si="10"/>
        <v>68988.957881029637</v>
      </c>
      <c r="Z16">
        <f t="shared" si="11"/>
        <v>108920.15788102963</v>
      </c>
      <c r="AA16">
        <f t="shared" si="12"/>
        <v>312982.55788102967</v>
      </c>
      <c r="AB16">
        <f t="shared" si="13"/>
        <v>0.26333125430607973</v>
      </c>
      <c r="AC16">
        <f t="shared" si="14"/>
        <v>20751.176409338983</v>
      </c>
      <c r="AD16">
        <f t="shared" si="15"/>
        <v>32434.23617038424</v>
      </c>
      <c r="AE16">
        <f t="shared" si="16"/>
        <v>92140.700781724096</v>
      </c>
      <c r="AF16">
        <f t="shared" si="17"/>
        <v>18166.948812080838</v>
      </c>
      <c r="AG16">
        <f t="shared" si="18"/>
        <v>28682.08179402777</v>
      </c>
      <c r="AH16">
        <f t="shared" si="19"/>
        <v>82418.08954273675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125380.8</v>
      </c>
      <c r="P17">
        <f t="shared" si="3"/>
        <v>179971.20000000001</v>
      </c>
      <c r="Q17">
        <f t="shared" si="4"/>
        <v>369216</v>
      </c>
      <c r="R17">
        <f t="shared" si="5"/>
        <v>112838.40000000001</v>
      </c>
      <c r="S17">
        <f t="shared" si="6"/>
        <v>161971.20000000001</v>
      </c>
      <c r="T17">
        <f t="shared" si="7"/>
        <v>332294.40000000002</v>
      </c>
      <c r="U17">
        <f>OPEX!$B$3</f>
        <v>19283.042118970367</v>
      </c>
      <c r="V17">
        <f t="shared" si="8"/>
        <v>106097.75788102964</v>
      </c>
      <c r="W17">
        <f t="shared" si="9"/>
        <v>160688.15788102965</v>
      </c>
      <c r="X17">
        <f t="shared" si="1"/>
        <v>349932.95788102964</v>
      </c>
      <c r="Y17">
        <f t="shared" si="10"/>
        <v>93555.357881029646</v>
      </c>
      <c r="Z17">
        <f t="shared" si="11"/>
        <v>142688.15788102965</v>
      </c>
      <c r="AA17">
        <f t="shared" si="12"/>
        <v>313011.35788102966</v>
      </c>
      <c r="AB17">
        <f t="shared" si="13"/>
        <v>0.23939204936916339</v>
      </c>
      <c r="AC17">
        <f t="shared" si="14"/>
        <v>25398.959692612993</v>
      </c>
      <c r="AD17">
        <f t="shared" si="15"/>
        <v>38467.467424495371</v>
      </c>
      <c r="AE17">
        <f t="shared" si="16"/>
        <v>83771.167928952826</v>
      </c>
      <c r="AF17">
        <f t="shared" si="17"/>
        <v>22396.408852605196</v>
      </c>
      <c r="AG17">
        <f t="shared" si="18"/>
        <v>34158.410535850431</v>
      </c>
      <c r="AH17">
        <f t="shared" si="19"/>
        <v>74932.430438964322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156765.6</v>
      </c>
      <c r="P18">
        <f t="shared" si="3"/>
        <v>219528</v>
      </c>
      <c r="Q18">
        <f t="shared" si="4"/>
        <v>369230.4</v>
      </c>
      <c r="R18">
        <f t="shared" si="5"/>
        <v>141084</v>
      </c>
      <c r="S18">
        <f t="shared" si="6"/>
        <v>197575.2</v>
      </c>
      <c r="T18">
        <f t="shared" si="7"/>
        <v>332301.60000000003</v>
      </c>
      <c r="U18">
        <f>OPEX!$B$3</f>
        <v>19283.042118970367</v>
      </c>
      <c r="V18">
        <f t="shared" si="8"/>
        <v>137482.55788102964</v>
      </c>
      <c r="W18">
        <f t="shared" si="9"/>
        <v>200244.95788102964</v>
      </c>
      <c r="X18">
        <f t="shared" si="1"/>
        <v>349947.35788102966</v>
      </c>
      <c r="Y18">
        <f t="shared" si="10"/>
        <v>121800.95788102964</v>
      </c>
      <c r="Z18">
        <f t="shared" si="11"/>
        <v>178292.15788102965</v>
      </c>
      <c r="AA18">
        <f t="shared" si="12"/>
        <v>313018.55788102967</v>
      </c>
      <c r="AB18">
        <f t="shared" si="13"/>
        <v>0.21762913579014853</v>
      </c>
      <c r="AC18">
        <f t="shared" si="14"/>
        <v>29920.210257867555</v>
      </c>
      <c r="AD18">
        <f t="shared" si="15"/>
        <v>43579.137129983174</v>
      </c>
      <c r="AE18">
        <f t="shared" si="16"/>
        <v>76158.741067694311</v>
      </c>
      <c r="AF18">
        <f t="shared" si="17"/>
        <v>26507.437202060763</v>
      </c>
      <c r="AG18">
        <f t="shared" si="18"/>
        <v>38801.568237809202</v>
      </c>
      <c r="AH18">
        <f t="shared" si="19"/>
        <v>68121.958237927072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190951.2</v>
      </c>
      <c r="P19">
        <f t="shared" si="3"/>
        <v>257702.39999999999</v>
      </c>
      <c r="Q19">
        <f t="shared" si="4"/>
        <v>369237.60000000003</v>
      </c>
      <c r="R19">
        <f t="shared" si="5"/>
        <v>171849.60000000001</v>
      </c>
      <c r="S19">
        <f t="shared" si="6"/>
        <v>231926.39999999999</v>
      </c>
      <c r="T19">
        <f t="shared" si="7"/>
        <v>332308.8</v>
      </c>
      <c r="U19">
        <f>OPEX!$B$3</f>
        <v>19283.042118970367</v>
      </c>
      <c r="V19">
        <f t="shared" si="8"/>
        <v>171668.15788102965</v>
      </c>
      <c r="W19">
        <f t="shared" si="9"/>
        <v>238419.35788102963</v>
      </c>
      <c r="X19">
        <f t="shared" si="1"/>
        <v>349954.55788102967</v>
      </c>
      <c r="Y19">
        <f t="shared" si="10"/>
        <v>152566.55788102964</v>
      </c>
      <c r="Z19">
        <f t="shared" si="11"/>
        <v>212643.35788102963</v>
      </c>
      <c r="AA19">
        <f t="shared" si="12"/>
        <v>313025.75788102963</v>
      </c>
      <c r="AB19">
        <f t="shared" si="13"/>
        <v>0.19784466890013502</v>
      </c>
      <c r="AC19">
        <f t="shared" si="14"/>
        <v>33963.629856668413</v>
      </c>
      <c r="AD19">
        <f t="shared" si="15"/>
        <v>47169.998919355108</v>
      </c>
      <c r="AE19">
        <f t="shared" si="16"/>
        <v>69236.643634065447</v>
      </c>
      <c r="AF19">
        <f t="shared" si="17"/>
        <v>30184.480129205596</v>
      </c>
      <c r="AG19">
        <f t="shared" si="18"/>
        <v>42070.354733785221</v>
      </c>
      <c r="AH19">
        <f t="shared" si="19"/>
        <v>61930.477425186138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225892.80000000002</v>
      </c>
      <c r="P20">
        <f t="shared" si="3"/>
        <v>291088.8</v>
      </c>
      <c r="Q20">
        <f t="shared" si="4"/>
        <v>369244.8</v>
      </c>
      <c r="R20">
        <f t="shared" si="5"/>
        <v>203299.20000000001</v>
      </c>
      <c r="S20">
        <f t="shared" si="6"/>
        <v>261979.2</v>
      </c>
      <c r="T20">
        <f t="shared" si="7"/>
        <v>332316</v>
      </c>
      <c r="U20">
        <f>OPEX!$B$3</f>
        <v>19283.042118970367</v>
      </c>
      <c r="V20">
        <f t="shared" si="8"/>
        <v>206609.75788102965</v>
      </c>
      <c r="W20">
        <f t="shared" si="9"/>
        <v>271805.75788102963</v>
      </c>
      <c r="X20">
        <f t="shared" si="1"/>
        <v>349961.75788102963</v>
      </c>
      <c r="Y20">
        <f t="shared" si="10"/>
        <v>184016.15788102965</v>
      </c>
      <c r="Z20">
        <f t="shared" si="11"/>
        <v>242696.15788102965</v>
      </c>
      <c r="AA20">
        <f t="shared" si="12"/>
        <v>313032.95788102964</v>
      </c>
      <c r="AB20">
        <f t="shared" si="13"/>
        <v>0.17985878990921364</v>
      </c>
      <c r="AC20">
        <f t="shared" si="14"/>
        <v>37160.58103591761</v>
      </c>
      <c r="AD20">
        <f t="shared" si="15"/>
        <v>48886.654702838699</v>
      </c>
      <c r="AE20">
        <f t="shared" si="16"/>
        <v>62943.698286983199</v>
      </c>
      <c r="AF20">
        <f t="shared" si="17"/>
        <v>33096.923480224803</v>
      </c>
      <c r="AG20">
        <f t="shared" si="18"/>
        <v>43651.037272097456</v>
      </c>
      <c r="AH20">
        <f t="shared" si="19"/>
        <v>56301.729006183828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259128</v>
      </c>
      <c r="P21">
        <f t="shared" si="3"/>
        <v>317512.8</v>
      </c>
      <c r="Q21">
        <f t="shared" si="4"/>
        <v>369252</v>
      </c>
      <c r="R21">
        <f t="shared" si="5"/>
        <v>233215.2</v>
      </c>
      <c r="S21">
        <f t="shared" si="6"/>
        <v>285760.8</v>
      </c>
      <c r="T21">
        <f t="shared" si="7"/>
        <v>332323.20000000001</v>
      </c>
      <c r="U21">
        <f>OPEX!$B$3</f>
        <v>19283.042118970367</v>
      </c>
      <c r="V21">
        <f t="shared" si="8"/>
        <v>239844.95788102964</v>
      </c>
      <c r="W21">
        <f t="shared" si="9"/>
        <v>298229.75788102963</v>
      </c>
      <c r="X21">
        <f t="shared" si="1"/>
        <v>349968.95788102964</v>
      </c>
      <c r="Y21">
        <f t="shared" si="10"/>
        <v>213932.15788102965</v>
      </c>
      <c r="Z21">
        <f t="shared" si="11"/>
        <v>266477.75788102963</v>
      </c>
      <c r="AA21">
        <f t="shared" si="12"/>
        <v>313040.15788102965</v>
      </c>
      <c r="AB21">
        <f t="shared" si="13"/>
        <v>0.16350799082655781</v>
      </c>
      <c r="AC21">
        <f t="shared" si="14"/>
        <v>39216.567173007541</v>
      </c>
      <c r="AD21">
        <f t="shared" si="15"/>
        <v>48762.948515817952</v>
      </c>
      <c r="AE21">
        <f t="shared" si="16"/>
        <v>57222.72115479139</v>
      </c>
      <c r="AF21">
        <f t="shared" si="17"/>
        <v>34979.617308317116</v>
      </c>
      <c r="AG21">
        <f t="shared" si="18"/>
        <v>43571.242791093086</v>
      </c>
      <c r="AH21">
        <f t="shared" si="19"/>
        <v>51184.567263155608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288417.60000000003</v>
      </c>
      <c r="P22">
        <f t="shared" si="3"/>
        <v>336592.8</v>
      </c>
      <c r="Q22">
        <f t="shared" si="4"/>
        <v>369252</v>
      </c>
      <c r="R22">
        <f t="shared" si="5"/>
        <v>259574.39999999999</v>
      </c>
      <c r="S22">
        <f t="shared" si="6"/>
        <v>302932.8</v>
      </c>
      <c r="T22">
        <f t="shared" si="7"/>
        <v>332323.20000000001</v>
      </c>
      <c r="U22">
        <f>OPEX!$B$3</f>
        <v>19283.042118970367</v>
      </c>
      <c r="V22">
        <f t="shared" si="8"/>
        <v>269134.55788102967</v>
      </c>
      <c r="W22">
        <f t="shared" si="9"/>
        <v>317309.75788102963</v>
      </c>
      <c r="X22">
        <f t="shared" si="1"/>
        <v>349968.95788102964</v>
      </c>
      <c r="Y22">
        <f t="shared" si="10"/>
        <v>240291.35788102963</v>
      </c>
      <c r="Z22">
        <f t="shared" si="11"/>
        <v>283649.75788102963</v>
      </c>
      <c r="AA22">
        <f t="shared" si="12"/>
        <v>313040.15788102965</v>
      </c>
      <c r="AB22">
        <f t="shared" si="13"/>
        <v>0.14864362802414349</v>
      </c>
      <c r="AC22">
        <f t="shared" si="14"/>
        <v>40005.137110110089</v>
      </c>
      <c r="AD22">
        <f t="shared" si="15"/>
        <v>47166.073618898801</v>
      </c>
      <c r="AE22">
        <f t="shared" si="16"/>
        <v>52020.655595264914</v>
      </c>
      <c r="AF22">
        <f t="shared" si="17"/>
        <v>35717.779218284108</v>
      </c>
      <c r="AG22">
        <f t="shared" si="18"/>
        <v>42162.729099606135</v>
      </c>
      <c r="AH22">
        <f t="shared" si="19"/>
        <v>46531.424784686926</v>
      </c>
    </row>
    <row r="25" spans="1:34" x14ac:dyDescent="0.3">
      <c r="I25" t="s">
        <v>29</v>
      </c>
      <c r="J25" s="3">
        <v>63160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208</v>
      </c>
      <c r="C29">
        <f>ROUNDDOWN(C2*J$25,0)</f>
        <v>208</v>
      </c>
      <c r="D29">
        <f>ROUNDDOWN(D2*J$25,0)</f>
        <v>208</v>
      </c>
      <c r="E29">
        <f>ROUNDDOWN(B29-0.1*(B29),0)</f>
        <v>187</v>
      </c>
      <c r="F29">
        <f>ROUNDDOWN(C29-0.1*(C29),0)</f>
        <v>187</v>
      </c>
      <c r="G29">
        <f>ROUNDDOWN(D29-0.1*(D29),0)</f>
        <v>187</v>
      </c>
    </row>
    <row r="30" spans="1:34" x14ac:dyDescent="0.3">
      <c r="A30" s="1">
        <v>2019</v>
      </c>
      <c r="B30">
        <f t="shared" ref="B30:B49" si="20">ROUNDDOWN(B3*J$25,0)</f>
        <v>276</v>
      </c>
      <c r="C30">
        <f t="shared" ref="C30:C49" si="21">ROUNDDOWN(C3*J$25,0)</f>
        <v>285</v>
      </c>
      <c r="D30">
        <f t="shared" ref="D30:D49" si="22">ROUNDDOWN(D3*J$25,0)</f>
        <v>387</v>
      </c>
      <c r="E30">
        <f t="shared" ref="E30:E49" si="23">ROUNDDOWN(B30-0.1*(B30),0)</f>
        <v>248</v>
      </c>
      <c r="F30">
        <f t="shared" ref="F30:F49" si="24">ROUNDDOWN(C30-0.1*(C30),0)</f>
        <v>256</v>
      </c>
      <c r="G30">
        <f t="shared" ref="G30:G49" si="25">ROUNDDOWN(D30-0.1*(D30),0)</f>
        <v>348</v>
      </c>
    </row>
    <row r="31" spans="1:34" x14ac:dyDescent="0.3">
      <c r="A31" s="1">
        <v>2020</v>
      </c>
      <c r="B31">
        <f t="shared" si="20"/>
        <v>371</v>
      </c>
      <c r="C31">
        <f t="shared" si="21"/>
        <v>396</v>
      </c>
      <c r="D31">
        <f t="shared" si="22"/>
        <v>739</v>
      </c>
      <c r="E31">
        <f t="shared" si="23"/>
        <v>333</v>
      </c>
      <c r="F31">
        <f t="shared" si="24"/>
        <v>356</v>
      </c>
      <c r="G31">
        <f t="shared" si="25"/>
        <v>665</v>
      </c>
    </row>
    <row r="32" spans="1:34" x14ac:dyDescent="0.3">
      <c r="A32" s="1">
        <v>2021</v>
      </c>
      <c r="B32">
        <f t="shared" si="20"/>
        <v>504</v>
      </c>
      <c r="C32">
        <f t="shared" si="21"/>
        <v>556</v>
      </c>
      <c r="D32">
        <f t="shared" si="22"/>
        <v>1428</v>
      </c>
      <c r="E32">
        <f t="shared" si="23"/>
        <v>453</v>
      </c>
      <c r="F32">
        <f t="shared" si="24"/>
        <v>500</v>
      </c>
      <c r="G32">
        <f t="shared" si="25"/>
        <v>1285</v>
      </c>
    </row>
    <row r="33" spans="1:7" x14ac:dyDescent="0.3">
      <c r="A33" s="1">
        <v>2022</v>
      </c>
      <c r="B33">
        <f t="shared" si="20"/>
        <v>687</v>
      </c>
      <c r="C33">
        <f t="shared" si="21"/>
        <v>784</v>
      </c>
      <c r="D33">
        <f t="shared" si="22"/>
        <v>2771</v>
      </c>
      <c r="E33">
        <f t="shared" si="23"/>
        <v>618</v>
      </c>
      <c r="F33">
        <f t="shared" si="24"/>
        <v>705</v>
      </c>
      <c r="G33">
        <f t="shared" si="25"/>
        <v>2493</v>
      </c>
    </row>
    <row r="34" spans="1:7" x14ac:dyDescent="0.3">
      <c r="A34" s="1">
        <v>2023</v>
      </c>
      <c r="B34">
        <f t="shared" si="20"/>
        <v>938</v>
      </c>
      <c r="C34">
        <f t="shared" si="21"/>
        <v>1109</v>
      </c>
      <c r="D34">
        <f t="shared" si="22"/>
        <v>5338</v>
      </c>
      <c r="E34">
        <f t="shared" si="23"/>
        <v>844</v>
      </c>
      <c r="F34">
        <f t="shared" si="24"/>
        <v>998</v>
      </c>
      <c r="G34">
        <f t="shared" si="25"/>
        <v>4804</v>
      </c>
    </row>
    <row r="35" spans="1:7" x14ac:dyDescent="0.3">
      <c r="A35" s="1">
        <v>2024</v>
      </c>
      <c r="B35">
        <f t="shared" si="20"/>
        <v>1284</v>
      </c>
      <c r="C35">
        <f t="shared" si="21"/>
        <v>1569</v>
      </c>
      <c r="D35">
        <f t="shared" si="22"/>
        <v>10058</v>
      </c>
      <c r="E35">
        <f t="shared" si="23"/>
        <v>1155</v>
      </c>
      <c r="F35">
        <f t="shared" si="24"/>
        <v>1412</v>
      </c>
      <c r="G35">
        <f t="shared" si="25"/>
        <v>9052</v>
      </c>
    </row>
    <row r="36" spans="1:7" x14ac:dyDescent="0.3">
      <c r="A36" s="1">
        <v>2025</v>
      </c>
      <c r="B36">
        <f t="shared" si="20"/>
        <v>1755</v>
      </c>
      <c r="C36">
        <f t="shared" si="21"/>
        <v>2217</v>
      </c>
      <c r="D36">
        <f t="shared" si="22"/>
        <v>18073</v>
      </c>
      <c r="E36">
        <f t="shared" si="23"/>
        <v>1579</v>
      </c>
      <c r="F36">
        <f t="shared" si="24"/>
        <v>1995</v>
      </c>
      <c r="G36">
        <f t="shared" si="25"/>
        <v>16265</v>
      </c>
    </row>
    <row r="37" spans="1:7" x14ac:dyDescent="0.3">
      <c r="A37" s="1">
        <v>2026</v>
      </c>
      <c r="B37">
        <f t="shared" si="20"/>
        <v>2394</v>
      </c>
      <c r="C37">
        <f t="shared" si="21"/>
        <v>3123</v>
      </c>
      <c r="D37">
        <f t="shared" si="22"/>
        <v>29701</v>
      </c>
      <c r="E37">
        <f t="shared" si="23"/>
        <v>2154</v>
      </c>
      <c r="F37">
        <f t="shared" si="24"/>
        <v>2810</v>
      </c>
      <c r="G37">
        <f t="shared" si="25"/>
        <v>26730</v>
      </c>
    </row>
    <row r="38" spans="1:7" x14ac:dyDescent="0.3">
      <c r="A38" s="1">
        <v>2027</v>
      </c>
      <c r="B38">
        <f t="shared" si="20"/>
        <v>3257</v>
      </c>
      <c r="C38">
        <f t="shared" si="21"/>
        <v>4377</v>
      </c>
      <c r="D38">
        <f t="shared" si="22"/>
        <v>42126</v>
      </c>
      <c r="E38">
        <f t="shared" si="23"/>
        <v>2931</v>
      </c>
      <c r="F38">
        <f t="shared" si="24"/>
        <v>3939</v>
      </c>
      <c r="G38">
        <f t="shared" si="25"/>
        <v>37913</v>
      </c>
    </row>
    <row r="39" spans="1:7" x14ac:dyDescent="0.3">
      <c r="A39" s="1">
        <v>2028</v>
      </c>
      <c r="B39">
        <f t="shared" si="20"/>
        <v>4412</v>
      </c>
      <c r="C39">
        <f t="shared" si="21"/>
        <v>6091</v>
      </c>
      <c r="D39">
        <f t="shared" si="22"/>
        <v>49586</v>
      </c>
      <c r="E39">
        <f t="shared" si="23"/>
        <v>3970</v>
      </c>
      <c r="F39">
        <f t="shared" si="24"/>
        <v>5481</v>
      </c>
      <c r="G39">
        <f t="shared" si="25"/>
        <v>44627</v>
      </c>
    </row>
    <row r="40" spans="1:7" x14ac:dyDescent="0.3">
      <c r="A40" s="1">
        <v>2029</v>
      </c>
      <c r="B40">
        <f t="shared" si="20"/>
        <v>5938</v>
      </c>
      <c r="C40">
        <f t="shared" si="21"/>
        <v>8391</v>
      </c>
      <c r="D40">
        <f t="shared" si="22"/>
        <v>51184</v>
      </c>
      <c r="E40">
        <f t="shared" si="23"/>
        <v>5344</v>
      </c>
      <c r="F40">
        <f t="shared" si="24"/>
        <v>7551</v>
      </c>
      <c r="G40">
        <f t="shared" si="25"/>
        <v>46065</v>
      </c>
    </row>
    <row r="41" spans="1:7" x14ac:dyDescent="0.3">
      <c r="A41" s="1">
        <v>2030</v>
      </c>
      <c r="B41">
        <f t="shared" si="20"/>
        <v>7927</v>
      </c>
      <c r="C41">
        <f t="shared" si="21"/>
        <v>11399</v>
      </c>
      <c r="D41">
        <f t="shared" si="22"/>
        <v>51258</v>
      </c>
      <c r="E41">
        <f t="shared" si="23"/>
        <v>7134</v>
      </c>
      <c r="F41">
        <f t="shared" si="24"/>
        <v>10259</v>
      </c>
      <c r="G41">
        <f t="shared" si="25"/>
        <v>46132</v>
      </c>
    </row>
    <row r="42" spans="1:7" x14ac:dyDescent="0.3">
      <c r="A42" s="1">
        <v>2031</v>
      </c>
      <c r="B42">
        <f t="shared" si="20"/>
        <v>10467</v>
      </c>
      <c r="C42">
        <f t="shared" si="21"/>
        <v>15200</v>
      </c>
      <c r="D42">
        <f t="shared" si="22"/>
        <v>51269</v>
      </c>
      <c r="E42">
        <f t="shared" si="23"/>
        <v>9420</v>
      </c>
      <c r="F42">
        <f t="shared" si="24"/>
        <v>13680</v>
      </c>
      <c r="G42">
        <f t="shared" si="25"/>
        <v>46142</v>
      </c>
    </row>
    <row r="43" spans="1:7" x14ac:dyDescent="0.3">
      <c r="A43" s="1">
        <v>2032</v>
      </c>
      <c r="B43">
        <f t="shared" si="20"/>
        <v>13623</v>
      </c>
      <c r="C43">
        <f t="shared" si="21"/>
        <v>19785</v>
      </c>
      <c r="D43">
        <f t="shared" si="22"/>
        <v>51276</v>
      </c>
      <c r="E43">
        <f t="shared" si="23"/>
        <v>12260</v>
      </c>
      <c r="F43">
        <f t="shared" si="24"/>
        <v>17806</v>
      </c>
      <c r="G43">
        <f t="shared" si="25"/>
        <v>46148</v>
      </c>
    </row>
    <row r="44" spans="1:7" x14ac:dyDescent="0.3">
      <c r="A44" s="1">
        <v>2033</v>
      </c>
      <c r="B44">
        <f t="shared" si="20"/>
        <v>17414</v>
      </c>
      <c r="C44">
        <f t="shared" si="21"/>
        <v>24996</v>
      </c>
      <c r="D44">
        <f t="shared" si="22"/>
        <v>51280</v>
      </c>
      <c r="E44">
        <f t="shared" si="23"/>
        <v>15672</v>
      </c>
      <c r="F44">
        <f t="shared" si="24"/>
        <v>22496</v>
      </c>
      <c r="G44">
        <f t="shared" si="25"/>
        <v>46152</v>
      </c>
    </row>
    <row r="45" spans="1:7" x14ac:dyDescent="0.3">
      <c r="A45" s="1">
        <v>2034</v>
      </c>
      <c r="B45">
        <f t="shared" si="20"/>
        <v>21773</v>
      </c>
      <c r="C45">
        <f t="shared" si="21"/>
        <v>30490</v>
      </c>
      <c r="D45">
        <f t="shared" si="22"/>
        <v>51282</v>
      </c>
      <c r="E45">
        <f t="shared" si="23"/>
        <v>19595</v>
      </c>
      <c r="F45">
        <f t="shared" si="24"/>
        <v>27441</v>
      </c>
      <c r="G45">
        <f t="shared" si="25"/>
        <v>46153</v>
      </c>
    </row>
    <row r="46" spans="1:7" x14ac:dyDescent="0.3">
      <c r="A46" s="1">
        <v>2035</v>
      </c>
      <c r="B46">
        <f t="shared" si="20"/>
        <v>26521</v>
      </c>
      <c r="C46">
        <f t="shared" si="21"/>
        <v>35792</v>
      </c>
      <c r="D46">
        <f t="shared" si="22"/>
        <v>51283</v>
      </c>
      <c r="E46">
        <f t="shared" si="23"/>
        <v>23868</v>
      </c>
      <c r="F46">
        <f t="shared" si="24"/>
        <v>32212</v>
      </c>
      <c r="G46">
        <f t="shared" si="25"/>
        <v>46154</v>
      </c>
    </row>
    <row r="47" spans="1:7" x14ac:dyDescent="0.3">
      <c r="A47" s="1">
        <v>2036</v>
      </c>
      <c r="B47">
        <f t="shared" si="20"/>
        <v>31374</v>
      </c>
      <c r="C47">
        <f t="shared" si="21"/>
        <v>40429</v>
      </c>
      <c r="D47">
        <f t="shared" si="22"/>
        <v>51284</v>
      </c>
      <c r="E47">
        <f t="shared" si="23"/>
        <v>28236</v>
      </c>
      <c r="F47">
        <f t="shared" si="24"/>
        <v>36386</v>
      </c>
      <c r="G47">
        <f t="shared" si="25"/>
        <v>46155</v>
      </c>
    </row>
    <row r="48" spans="1:7" x14ac:dyDescent="0.3">
      <c r="A48" s="1">
        <v>2037</v>
      </c>
      <c r="B48">
        <f t="shared" si="20"/>
        <v>35990</v>
      </c>
      <c r="C48">
        <f t="shared" si="21"/>
        <v>44099</v>
      </c>
      <c r="D48">
        <f t="shared" si="22"/>
        <v>51285</v>
      </c>
      <c r="E48">
        <f t="shared" si="23"/>
        <v>32391</v>
      </c>
      <c r="F48">
        <f t="shared" si="24"/>
        <v>39689</v>
      </c>
      <c r="G48">
        <f t="shared" si="25"/>
        <v>46156</v>
      </c>
    </row>
    <row r="49" spans="1:7" x14ac:dyDescent="0.3">
      <c r="A49" s="1">
        <v>2038</v>
      </c>
      <c r="B49">
        <f t="shared" si="20"/>
        <v>40058</v>
      </c>
      <c r="C49">
        <f t="shared" si="21"/>
        <v>46749</v>
      </c>
      <c r="D49">
        <f t="shared" si="22"/>
        <v>51285</v>
      </c>
      <c r="E49">
        <f t="shared" si="23"/>
        <v>36052</v>
      </c>
      <c r="F49">
        <f t="shared" si="24"/>
        <v>42074</v>
      </c>
      <c r="G49">
        <f t="shared" si="25"/>
        <v>46156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2018-07-01T12:35:06Z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