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3680" windowHeight="11250" tabRatio="847" activeTab="2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R15" i="1" l="1"/>
  <c r="R13" i="1"/>
  <c r="Q3" i="3"/>
  <c r="Q5" i="3"/>
  <c r="Q9" i="3"/>
  <c r="Q13" i="3"/>
  <c r="Q17" i="3"/>
  <c r="Q21" i="3"/>
  <c r="R2" i="3"/>
  <c r="G55" i="3"/>
  <c r="G59" i="3"/>
  <c r="G71" i="3"/>
  <c r="F55" i="3"/>
  <c r="D55" i="3"/>
  <c r="D56" i="3"/>
  <c r="G56" i="3" s="1"/>
  <c r="D57" i="3"/>
  <c r="G57" i="3" s="1"/>
  <c r="D58" i="3"/>
  <c r="G58" i="3" s="1"/>
  <c r="D59" i="3"/>
  <c r="Q7" i="3" s="1"/>
  <c r="D60" i="3"/>
  <c r="G60" i="3" s="1"/>
  <c r="D61" i="3"/>
  <c r="G61" i="3" s="1"/>
  <c r="D62" i="3"/>
  <c r="G62" i="3" s="1"/>
  <c r="D63" i="3"/>
  <c r="Q11" i="3" s="1"/>
  <c r="D64" i="3"/>
  <c r="G64" i="3" s="1"/>
  <c r="D65" i="3"/>
  <c r="G65" i="3" s="1"/>
  <c r="D66" i="3"/>
  <c r="G66" i="3" s="1"/>
  <c r="D67" i="3"/>
  <c r="Q15" i="3" s="1"/>
  <c r="D68" i="3"/>
  <c r="G68" i="3" s="1"/>
  <c r="D69" i="3"/>
  <c r="G69" i="3" s="1"/>
  <c r="D70" i="3"/>
  <c r="G70" i="3" s="1"/>
  <c r="D71" i="3"/>
  <c r="Q19" i="3" s="1"/>
  <c r="D72" i="3"/>
  <c r="G72" i="3" s="1"/>
  <c r="D73" i="3"/>
  <c r="G73" i="3" s="1"/>
  <c r="D74" i="3"/>
  <c r="G74" i="3" s="1"/>
  <c r="C55" i="3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F54" i="3"/>
  <c r="E54" i="3"/>
  <c r="C54" i="3"/>
  <c r="D54" i="3"/>
  <c r="G54" i="3" s="1"/>
  <c r="B54" i="3"/>
  <c r="B29" i="3"/>
  <c r="O2" i="3" s="1"/>
  <c r="D30" i="3"/>
  <c r="G30" i="3" s="1"/>
  <c r="T3" i="3" s="1"/>
  <c r="D31" i="3"/>
  <c r="Q4" i="3" s="1"/>
  <c r="D32" i="3"/>
  <c r="G32" i="3" s="1"/>
  <c r="T5" i="3" s="1"/>
  <c r="D33" i="3"/>
  <c r="Q6" i="3" s="1"/>
  <c r="D34" i="3"/>
  <c r="G34" i="3" s="1"/>
  <c r="T7" i="3" s="1"/>
  <c r="D35" i="3"/>
  <c r="Q8" i="3" s="1"/>
  <c r="D36" i="3"/>
  <c r="G36" i="3" s="1"/>
  <c r="T9" i="3" s="1"/>
  <c r="D37" i="3"/>
  <c r="Q10" i="3" s="1"/>
  <c r="D38" i="3"/>
  <c r="G38" i="3" s="1"/>
  <c r="D39" i="3"/>
  <c r="Q12" i="3" s="1"/>
  <c r="D40" i="3"/>
  <c r="G40" i="3" s="1"/>
  <c r="T13" i="3" s="1"/>
  <c r="D41" i="3"/>
  <c r="Q14" i="3" s="1"/>
  <c r="D42" i="3"/>
  <c r="G42" i="3" s="1"/>
  <c r="D43" i="3"/>
  <c r="Q16" i="3" s="1"/>
  <c r="D44" i="3"/>
  <c r="G44" i="3" s="1"/>
  <c r="T17" i="3" s="1"/>
  <c r="D45" i="3"/>
  <c r="Q18" i="3" s="1"/>
  <c r="D46" i="3"/>
  <c r="G46" i="3" s="1"/>
  <c r="T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P6" i="3" s="1"/>
  <c r="C34" i="3"/>
  <c r="P7" i="3" s="1"/>
  <c r="C35" i="3"/>
  <c r="P8" i="3" s="1"/>
  <c r="C36" i="3"/>
  <c r="F36" i="3" s="1"/>
  <c r="S9" i="3" s="1"/>
  <c r="C37" i="3"/>
  <c r="P10" i="3" s="1"/>
  <c r="C38" i="3"/>
  <c r="P11" i="3" s="1"/>
  <c r="C39" i="3"/>
  <c r="P12" i="3" s="1"/>
  <c r="C40" i="3"/>
  <c r="F40" i="3" s="1"/>
  <c r="S13" i="3" s="1"/>
  <c r="C41" i="3"/>
  <c r="P14" i="3" s="1"/>
  <c r="C42" i="3"/>
  <c r="P15" i="3" s="1"/>
  <c r="C43" i="3"/>
  <c r="P16" i="3" s="1"/>
  <c r="C44" i="3"/>
  <c r="F44" i="3" s="1"/>
  <c r="S17" i="3" s="1"/>
  <c r="C45" i="3"/>
  <c r="P18" i="3" s="1"/>
  <c r="C46" i="3"/>
  <c r="P19" i="3" s="1"/>
  <c r="C47" i="3"/>
  <c r="P20" i="3" s="1"/>
  <c r="C48" i="3"/>
  <c r="F48" i="3" s="1"/>
  <c r="S21" i="3" s="1"/>
  <c r="C49" i="3"/>
  <c r="P22" i="3" s="1"/>
  <c r="B30" i="3"/>
  <c r="O3" i="3" s="1"/>
  <c r="B31" i="3"/>
  <c r="O4" i="3" s="1"/>
  <c r="B32" i="3"/>
  <c r="E32" i="3" s="1"/>
  <c r="R5" i="3" s="1"/>
  <c r="B33" i="3"/>
  <c r="E33" i="3" s="1"/>
  <c r="R6" i="3" s="1"/>
  <c r="B34" i="3"/>
  <c r="O7" i="3" s="1"/>
  <c r="B35" i="3"/>
  <c r="O8" i="3" s="1"/>
  <c r="B36" i="3"/>
  <c r="E36" i="3" s="1"/>
  <c r="R9" i="3" s="1"/>
  <c r="B37" i="3"/>
  <c r="E37" i="3" s="1"/>
  <c r="R10" i="3" s="1"/>
  <c r="B38" i="3"/>
  <c r="O11" i="3" s="1"/>
  <c r="B39" i="3"/>
  <c r="E39" i="3" s="1"/>
  <c r="R12" i="3" s="1"/>
  <c r="B40" i="3"/>
  <c r="E40" i="3" s="1"/>
  <c r="R13" i="3" s="1"/>
  <c r="B41" i="3"/>
  <c r="E41" i="3" s="1"/>
  <c r="R14" i="3" s="1"/>
  <c r="B42" i="3"/>
  <c r="O15" i="3" s="1"/>
  <c r="B43" i="3"/>
  <c r="O16" i="3" s="1"/>
  <c r="B44" i="3"/>
  <c r="E44" i="3" s="1"/>
  <c r="R17" i="3" s="1"/>
  <c r="B45" i="3"/>
  <c r="E45" i="3" s="1"/>
  <c r="R18" i="3" s="1"/>
  <c r="B46" i="3"/>
  <c r="O19" i="3" s="1"/>
  <c r="B47" i="3"/>
  <c r="O20" i="3" s="1"/>
  <c r="B48" i="3"/>
  <c r="E48" i="3" s="1"/>
  <c r="R21" i="3" s="1"/>
  <c r="B49" i="3"/>
  <c r="E49" i="3" s="1"/>
  <c r="R22" i="3" s="1"/>
  <c r="G29" i="3"/>
  <c r="T2" i="3" s="1"/>
  <c r="E29" i="3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W10" i="1" l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O12" i="3"/>
  <c r="X14" i="1"/>
  <c r="N2" i="11" s="1"/>
  <c r="X13" i="1"/>
  <c r="M2" i="11" s="1"/>
  <c r="X11" i="1"/>
  <c r="K2" i="11" s="1"/>
  <c r="X8" i="1"/>
  <c r="H2" i="11" s="1"/>
  <c r="X4" i="1"/>
  <c r="D2" i="11" s="1"/>
  <c r="F43" i="3"/>
  <c r="S16" i="3" s="1"/>
  <c r="G47" i="3"/>
  <c r="T20" i="3" s="1"/>
  <c r="G31" i="3"/>
  <c r="T4" i="3" s="1"/>
  <c r="O22" i="3"/>
  <c r="O14" i="3"/>
  <c r="O6" i="3"/>
  <c r="X3" i="1"/>
  <c r="C2" i="11" s="1"/>
  <c r="X5" i="1"/>
  <c r="E2" i="11" s="1"/>
  <c r="X9" i="1"/>
  <c r="I2" i="11" s="1"/>
  <c r="X10" i="1"/>
  <c r="J2" i="11" s="1"/>
  <c r="X15" i="1"/>
  <c r="O2" i="11" s="1"/>
  <c r="T15" i="3"/>
  <c r="T11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O14" i="11" l="1"/>
  <c r="I8" i="11"/>
  <c r="D3" i="11"/>
  <c r="I3" i="11" s="1"/>
  <c r="M11" i="11"/>
  <c r="N11" i="11"/>
  <c r="J5" i="11"/>
  <c r="X6" i="1"/>
  <c r="F2" i="11" s="1"/>
  <c r="I4" i="11"/>
  <c r="H3" i="11"/>
  <c r="X12" i="1"/>
  <c r="L2" i="11" s="1"/>
  <c r="L11" i="11" s="1"/>
  <c r="X7" i="1"/>
  <c r="G2" i="11" s="1"/>
  <c r="W3" i="1"/>
  <c r="M14" i="11"/>
  <c r="M15" i="11"/>
  <c r="W11" i="1"/>
  <c r="G8" i="11" l="1"/>
  <c r="G3" i="1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<sst xmlns="http://schemas.openxmlformats.org/spreadsheetml/2006/main" count="496" uniqueCount="107">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</sst>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42976"/>
        <c:axId val="167624000"/>
      </c:barChart>
      <c:catAx>
        <c:axId val="1645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7624000"/>
        <c:crosses val="autoZero"/>
        <c:auto val="1"/>
        <c:lblAlgn val="ctr"/>
        <c:lblOffset val="100"/>
        <c:noMultiLvlLbl val="0"/>
      </c:catAx>
      <c:valAx>
        <c:axId val="16762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54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88416"/>
        <c:axId val="193840256"/>
      </c:barChart>
      <c:catAx>
        <c:axId val="16818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40256"/>
        <c:crosses val="autoZero"/>
        <c:auto val="1"/>
        <c:lblAlgn val="ctr"/>
        <c:lblOffset val="100"/>
        <c:noMultiLvlLbl val="0"/>
      </c:catAx>
      <c:valAx>
        <c:axId val="19384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18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67488"/>
        <c:axId val="193841984"/>
      </c:barChart>
      <c:catAx>
        <c:axId val="163967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93841984"/>
        <c:crosses val="autoZero"/>
        <c:auto val="1"/>
        <c:lblAlgn val="ctr"/>
        <c:lblOffset val="100"/>
        <c:noMultiLvlLbl val="0"/>
      </c:catAx>
      <c:valAx>
        <c:axId val="19384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6396748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69024"/>
        <c:axId val="193844288"/>
      </c:barChart>
      <c:catAx>
        <c:axId val="163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44288"/>
        <c:crosses val="autoZero"/>
        <c:auto val="1"/>
        <c:lblAlgn val="ctr"/>
        <c:lblOffset val="100"/>
        <c:noMultiLvlLbl val="0"/>
      </c:catAx>
      <c:valAx>
        <c:axId val="1938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zoomScale="90" zoomScaleNormal="90" workbookViewId="0">
      <selection activeCell="W3" sqref="W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108181.99766751831</v>
      </c>
      <c r="T3" s="11">
        <v>5652.0684567357575</v>
      </c>
      <c r="U3" s="11">
        <v>7048</v>
      </c>
      <c r="V3" s="11">
        <v>382544</v>
      </c>
      <c r="W3" s="11">
        <f>SUM(U3,V3)</f>
        <v>389592</v>
      </c>
      <c r="X3" s="12">
        <f t="shared" ref="X3:X14" si="0">S3+T3+U3+V3</f>
        <v>503426.06612425408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108181.99766751831</v>
      </c>
      <c r="T4" s="11">
        <v>3844.3769660028456</v>
      </c>
      <c r="U4" s="11">
        <v>11184</v>
      </c>
      <c r="V4" s="11">
        <v>78284</v>
      </c>
      <c r="W4" s="11">
        <f t="shared" ref="W4:W15" si="1">SUM(U4,V4)</f>
        <v>89468</v>
      </c>
      <c r="X4" s="12">
        <f t="shared" si="0"/>
        <v>201494.37463352116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66893.848581055019</v>
      </c>
      <c r="T5" s="11">
        <v>4383.6369516535042</v>
      </c>
      <c r="U5" s="11">
        <v>16000</v>
      </c>
      <c r="V5" s="11">
        <v>75260</v>
      </c>
      <c r="W5" s="11">
        <f t="shared" si="1"/>
        <v>91260</v>
      </c>
      <c r="X5" s="12">
        <f t="shared" si="0"/>
        <v>162537.48553270852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66893.848581055019</v>
      </c>
      <c r="T6" s="11">
        <v>4383.6369516535042</v>
      </c>
      <c r="U6" s="11">
        <v>16000</v>
      </c>
      <c r="V6" s="11">
        <v>229768</v>
      </c>
      <c r="W6" s="11">
        <f t="shared" si="1"/>
        <v>245768</v>
      </c>
      <c r="X6" s="12">
        <f t="shared" si="0"/>
        <v>317045.48553270852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108181.99766751831</v>
      </c>
      <c r="T7" s="11">
        <v>3844.3769660028456</v>
      </c>
      <c r="U7" s="11">
        <v>19368</v>
      </c>
      <c r="V7" s="11">
        <v>196568</v>
      </c>
      <c r="W7" s="11">
        <f t="shared" si="1"/>
        <v>215936</v>
      </c>
      <c r="X7" s="12">
        <f t="shared" si="0"/>
        <v>327962.37463352119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108181.99766751831</v>
      </c>
      <c r="T8" s="11">
        <v>5652.0684567357575</v>
      </c>
      <c r="U8" s="11">
        <v>7404</v>
      </c>
      <c r="V8" s="11">
        <v>399960</v>
      </c>
      <c r="W8" s="11">
        <f t="shared" si="1"/>
        <v>407364</v>
      </c>
      <c r="X8" s="12">
        <f t="shared" si="0"/>
        <v>521198.06612425408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108181.99766751831</v>
      </c>
      <c r="T9" s="11">
        <v>3844.3769660028456</v>
      </c>
      <c r="U9" s="11">
        <v>19368</v>
      </c>
      <c r="V9" s="11">
        <v>76562</v>
      </c>
      <c r="W9" s="11">
        <f t="shared" si="1"/>
        <v>95930</v>
      </c>
      <c r="X9" s="12">
        <f t="shared" si="0"/>
        <v>207956.37463352116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66893.848581055019</v>
      </c>
      <c r="T10" s="11">
        <v>4383.6369516535042</v>
      </c>
      <c r="U10" s="11">
        <v>29000</v>
      </c>
      <c r="V10" s="11">
        <v>75260</v>
      </c>
      <c r="W10" s="11">
        <f t="shared" si="1"/>
        <v>104260</v>
      </c>
      <c r="X10" s="12">
        <f t="shared" si="0"/>
        <v>175537.48553270852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88649.250981062796</v>
      </c>
      <c r="T11" s="11">
        <v>3778.2685110852781</v>
      </c>
      <c r="U11" s="11">
        <v>8632</v>
      </c>
      <c r="V11" s="11">
        <v>381282</v>
      </c>
      <c r="W11" s="11">
        <f t="shared" si="1"/>
        <v>389914</v>
      </c>
      <c r="X11" s="12">
        <f t="shared" si="0"/>
        <v>482341.51949214807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89276.478946812786</v>
      </c>
      <c r="T12" s="11">
        <v>3663.5010909611156</v>
      </c>
      <c r="U12" s="11">
        <v>19032</v>
      </c>
      <c r="V12" s="11">
        <v>78082</v>
      </c>
      <c r="W12" s="11">
        <f t="shared" si="1"/>
        <v>97114</v>
      </c>
      <c r="X12" s="12">
        <f t="shared" si="0"/>
        <v>190053.9800377739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89276.478946812786</v>
      </c>
      <c r="T13" s="11">
        <v>7526.1810909611158</v>
      </c>
      <c r="U13" s="11">
        <v>35064</v>
      </c>
      <c r="V13" s="11">
        <v>213082</v>
      </c>
      <c r="W13" s="11">
        <f t="shared" si="1"/>
        <v>248146</v>
      </c>
      <c r="X13" s="12">
        <f t="shared" si="0"/>
        <v>344948.66003777389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88649.250981062796</v>
      </c>
      <c r="T14" s="11">
        <v>3778.2685110852781</v>
      </c>
      <c r="U14" s="11">
        <v>25528</v>
      </c>
      <c r="V14" s="11">
        <v>219632</v>
      </c>
      <c r="W14" s="11">
        <f t="shared" si="1"/>
        <v>245160</v>
      </c>
      <c r="X14" s="12">
        <f t="shared" si="0"/>
        <v>337587.51949214807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89276.478946812786</v>
      </c>
      <c r="T15" s="11">
        <v>3663.5010909611156</v>
      </c>
      <c r="U15" s="11">
        <v>35064</v>
      </c>
      <c r="V15" s="11">
        <v>78082</v>
      </c>
      <c r="W15" s="11">
        <f t="shared" si="1"/>
        <v>113146</v>
      </c>
      <c r="X15" s="12">
        <f t="shared" ref="X15" si="2">SUM(S15:V15)</f>
        <v>206085.9800377739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K24" sqref="K24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503426.06612425408</v>
      </c>
      <c r="D2">
        <f>CAPEX!$X4</f>
        <v>201494.37463352116</v>
      </c>
      <c r="E2">
        <f>CAPEX!$X5</f>
        <v>162537.48553270852</v>
      </c>
      <c r="F2">
        <f>CAPEX!$X6</f>
        <v>317045.48553270852</v>
      </c>
      <c r="G2">
        <f>CAPEX!$X7</f>
        <v>327962.37463352119</v>
      </c>
      <c r="H2">
        <f>CAPEX!$X8</f>
        <v>521198.06612425408</v>
      </c>
      <c r="I2">
        <f>CAPEX!$X9</f>
        <v>207956.37463352116</v>
      </c>
      <c r="J2">
        <f>CAPEX!$X10</f>
        <v>175537.48553270852</v>
      </c>
      <c r="K2">
        <f>CAPEX!$X11</f>
        <v>482341.51949214807</v>
      </c>
      <c r="L2">
        <f>CAPEX!$X12</f>
        <v>190053.9800377739</v>
      </c>
      <c r="M2">
        <f>CAPEX!$X13</f>
        <v>344948.66003777389</v>
      </c>
      <c r="N2">
        <f>CAPEX!$X14</f>
        <v>337587.51949214807</v>
      </c>
      <c r="O2">
        <f>CAPEX!$X15</f>
        <v>206085.9800377739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IF(D2-C2&gt;=0,D2-C2,0)</f>
        <v>0</v>
      </c>
      <c r="E3">
        <v>0</v>
      </c>
      <c r="F3">
        <v>0</v>
      </c>
      <c r="G3">
        <f>IF(G2-C2&gt;=0,G2-C2,0)</f>
        <v>0</v>
      </c>
      <c r="H3">
        <f>H2-C2</f>
        <v>17772</v>
      </c>
      <c r="I3">
        <f>I2-D2+D3</f>
        <v>6462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126468.00000000003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154508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IF(G2-H2&gt;=0,G2-H2,0)</f>
        <v>0</v>
      </c>
      <c r="H8">
        <v>0</v>
      </c>
      <c r="I8">
        <f>IF(I2-H2&gt;=0,I2-H2,0)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120006.00000000003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141508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IF(L2-K2&gt;=0,L2-K2,0)</f>
        <v>0</v>
      </c>
      <c r="M11">
        <f>IF(M2-K2&gt;=0,M2-K2,0)</f>
        <v>0</v>
      </c>
      <c r="N11">
        <f>IF(N2-K2&gt;=0,N2-K2,0)</f>
        <v>0</v>
      </c>
      <c r="O11">
        <f>O2-L2+L11</f>
        <v>16032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154894.68</v>
      </c>
      <c r="N12">
        <v>0</v>
      </c>
      <c r="O12">
        <f>O2-L2</f>
        <v>16032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7361.1405456258217</v>
      </c>
      <c r="N14">
        <v>0</v>
      </c>
      <c r="O14">
        <f>IF(O2-N2&gt;=0,O2-N2,0)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138862.68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4" sqref="B24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ht="14.45" x14ac:dyDescent="0.3">
      <c r="A1" s="10" t="s">
        <v>22</v>
      </c>
      <c r="B1" s="10" t="s">
        <v>106</v>
      </c>
    </row>
    <row r="2" spans="1:2" ht="14.45" x14ac:dyDescent="0.3">
      <c r="A2" s="10" t="s">
        <v>23</v>
      </c>
      <c r="B2" s="12">
        <v>20000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abSelected="1" topLeftCell="A7" workbookViewId="0">
      <selection activeCell="Q2" sqref="Q2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ht="14.45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ht="14.45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ht="14.45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ht="14.45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4" workbookViewId="0">
      <selection activeCell="F18" sqref="F18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2018-06-30T18:53:37Z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