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888" windowWidth="15108" windowHeight="8568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Q6" i="1" l="1"/>
  <c r="V3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N11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H3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F47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E43" i="3" s="1"/>
  <c r="B44" i="3"/>
  <c r="E44" i="3" s="1"/>
  <c r="B45" i="3"/>
  <c r="E45" i="3" s="1"/>
  <c r="B46" i="3"/>
  <c r="E46" i="3"/>
  <c r="B47" i="3"/>
  <c r="E47" i="3" s="1"/>
  <c r="B48" i="3"/>
  <c r="B49" i="3"/>
  <c r="E49" i="3" s="1"/>
  <c r="D29" i="3"/>
  <c r="G29" i="3" s="1"/>
  <c r="C29" i="3"/>
  <c r="B29" i="3"/>
  <c r="E29" i="3" s="1"/>
  <c r="I12" i="3"/>
  <c r="I7" i="3"/>
  <c r="I8" i="3"/>
  <c r="M14" i="11" l="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E42" i="3"/>
  <c r="R15" i="3" s="1"/>
  <c r="F46" i="3"/>
  <c r="S19" i="3" s="1"/>
  <c r="F40" i="3"/>
  <c r="S13" i="3" s="1"/>
  <c r="F35" i="3"/>
  <c r="F30" i="3"/>
  <c r="S3" i="3" s="1"/>
  <c r="G39" i="3"/>
  <c r="T12" i="3" s="1"/>
  <c r="G33" i="3"/>
  <c r="T6" i="3" s="1"/>
  <c r="W12" i="1"/>
  <c r="L2" i="11" s="1"/>
  <c r="M12" i="11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G49" i="3"/>
  <c r="T22" i="3" s="1"/>
  <c r="G43" i="3"/>
  <c r="T16" i="3" s="1"/>
  <c r="G31" i="3"/>
  <c r="T4" i="3" s="1"/>
  <c r="F43" i="3"/>
  <c r="S16" i="3" s="1"/>
  <c r="V8" i="1"/>
  <c r="W15" i="1"/>
  <c r="O2" i="11" s="1"/>
  <c r="W6" i="1"/>
  <c r="F2" i="11" s="1"/>
  <c r="V12" i="1"/>
  <c r="V11" i="1"/>
  <c r="W10" i="1"/>
  <c r="J2" i="11" s="1"/>
  <c r="V5" i="1"/>
  <c r="W5" i="1"/>
  <c r="E2" i="11" s="1"/>
  <c r="E3" i="11" s="1"/>
  <c r="V4" i="1"/>
  <c r="F10" i="11" l="1"/>
  <c r="J5" i="11"/>
  <c r="G4" i="11"/>
  <c r="G9" i="11"/>
  <c r="O11" i="11"/>
  <c r="O12" i="11"/>
  <c r="M15" i="11"/>
  <c r="F5" i="11"/>
  <c r="D3" i="11"/>
  <c r="I3" i="11" s="1"/>
  <c r="G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<sst xmlns="http://schemas.openxmlformats.org/spreadsheetml/2006/main" count="448" uniqueCount="81">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</sst>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96352"/>
        <c:axId val="82344128"/>
      </c:barChart>
      <c:catAx>
        <c:axId val="825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2344128"/>
        <c:crosses val="autoZero"/>
        <c:auto val="1"/>
        <c:lblAlgn val="ctr"/>
        <c:lblOffset val="100"/>
        <c:noMultiLvlLbl val="0"/>
      </c:catAx>
      <c:valAx>
        <c:axId val="8234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220258.5472510673</c:v>
                </c:pt>
                <c:pt idx="1">
                  <c:v>181054.59289743542</c:v>
                </c:pt>
                <c:pt idx="2">
                  <c:v>11620</c:v>
                </c:pt>
                <c:pt idx="3">
                  <c:v>370153.6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99424"/>
        <c:axId val="82495168"/>
      </c:barChart>
      <c:catAx>
        <c:axId val="825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95168"/>
        <c:crosses val="autoZero"/>
        <c:auto val="1"/>
        <c:lblAlgn val="ctr"/>
        <c:lblOffset val="100"/>
        <c:noMultiLvlLbl val="0"/>
      </c:catAx>
      <c:valAx>
        <c:axId val="8249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9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06976"/>
        <c:axId val="82496896"/>
      </c:barChart>
      <c:catAx>
        <c:axId val="830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2496896"/>
        <c:crosses val="autoZero"/>
        <c:auto val="1"/>
        <c:lblAlgn val="ctr"/>
        <c:lblOffset val="100"/>
        <c:noMultiLvlLbl val="0"/>
      </c:catAx>
      <c:valAx>
        <c:axId val="8249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0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95008"/>
        <c:axId val="82498624"/>
      </c:barChart>
      <c:catAx>
        <c:axId val="827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498624"/>
        <c:crosses val="autoZero"/>
        <c:auto val="1"/>
        <c:lblAlgn val="ctr"/>
        <c:lblOffset val="100"/>
        <c:noMultiLvlLbl val="0"/>
      </c:catAx>
      <c:valAx>
        <c:axId val="824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topLeftCell="I1" workbookViewId="0">
      <selection activeCell="W3" sqref="W3"/>
    </sheetView>
  </sheetViews>
  <sheetFormatPr defaultRowHeight="14.4" x14ac:dyDescent="0.3"/>
  <cols>
    <col min="1" max="1" width="29.44140625" customWidth="1"/>
    <col min="2" max="2" width="18.6640625" customWidth="1"/>
    <col min="3" max="3" width="18.33203125" customWidth="1"/>
    <col min="4" max="4" width="15.109375" customWidth="1"/>
    <col min="5" max="5" width="13.44140625" customWidth="1"/>
    <col min="6" max="6" width="13.5546875" customWidth="1"/>
    <col min="7" max="7" width="17.44140625" customWidth="1"/>
    <col min="8" max="9" width="19.109375" customWidth="1"/>
    <col min="10" max="10" width="14" customWidth="1"/>
    <col min="11" max="11" width="13.44140625" customWidth="1"/>
    <col min="12" max="12" width="16.6640625" customWidth="1"/>
    <col min="13" max="13" width="16.44140625" customWidth="1"/>
    <col min="14" max="14" width="22.109375" customWidth="1"/>
    <col min="15" max="15" width="13.5546875" customWidth="1"/>
    <col min="16" max="17" width="11.6640625" customWidth="1"/>
    <col min="23" max="23" width="13.44140625" customWidth="1"/>
  </cols>
  <sheetData>
    <row r="1" spans="1:23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>
        <v>100000</v>
      </c>
    </row>
    <row r="3" spans="1:23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220258.5472510673</v>
      </c>
      <c r="S3" s="12">
        <v>181054.59289743542</v>
      </c>
      <c r="T3" s="12">
        <v>11620</v>
      </c>
      <c r="U3" s="12">
        <v>370153.6</v>
      </c>
      <c r="V3" s="9">
        <f>SUM(T3,U3)</f>
        <v>381773.6</v>
      </c>
      <c r="W3" s="10">
        <f>R3+S3+T3+U3</f>
        <v>783086.74014850263</v>
      </c>
    </row>
    <row r="4" spans="1:23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220258.5472510673</v>
      </c>
      <c r="S4" s="12">
        <v>123148.20881095782</v>
      </c>
      <c r="T4" s="12">
        <v>16300</v>
      </c>
      <c r="U4" s="12">
        <v>129194.4</v>
      </c>
      <c r="V4" s="9">
        <f t="shared" ref="V4:V15" si="0">SUM(T4,U4)</f>
        <v>145494.39999999999</v>
      </c>
      <c r="W4" s="10">
        <f t="shared" ref="W4:W15" si="1">R4+S4+T4+U4</f>
        <v>488901.15606202511</v>
      </c>
    </row>
    <row r="5" spans="1:23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136195.87571102803</v>
      </c>
      <c r="S5" s="12">
        <v>140422.50368463391</v>
      </c>
      <c r="T5" s="12">
        <v>22950</v>
      </c>
      <c r="U5" s="12">
        <v>133630</v>
      </c>
      <c r="V5" s="9">
        <f t="shared" si="0"/>
        <v>156580</v>
      </c>
      <c r="W5" s="10">
        <f t="shared" si="1"/>
        <v>433198.37939566193</v>
      </c>
    </row>
    <row r="6" spans="1:23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136195.87571102803</v>
      </c>
      <c r="S6" s="12">
        <v>140422.50368463391</v>
      </c>
      <c r="T6" s="12">
        <v>22950</v>
      </c>
      <c r="U6" s="12">
        <v>150884</v>
      </c>
      <c r="V6" s="9">
        <f t="shared" si="0"/>
        <v>173834</v>
      </c>
      <c r="W6" s="10">
        <f t="shared" si="1"/>
        <v>450452.37939566193</v>
      </c>
    </row>
    <row r="7" spans="1:23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220258.5472510673</v>
      </c>
      <c r="S7" s="12">
        <v>123148.20881095782</v>
      </c>
      <c r="T7" s="12">
        <v>93800</v>
      </c>
      <c r="U7" s="12">
        <v>215594</v>
      </c>
      <c r="V7" s="9">
        <f t="shared" si="0"/>
        <v>309394</v>
      </c>
      <c r="W7" s="10">
        <f t="shared" si="1"/>
        <v>652800.75606202509</v>
      </c>
    </row>
    <row r="8" spans="1:23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220258.5472510673</v>
      </c>
      <c r="S8" s="12">
        <v>181054.59289743542</v>
      </c>
      <c r="T8" s="12">
        <v>15652</v>
      </c>
      <c r="U8" s="12">
        <v>465444</v>
      </c>
      <c r="V8" s="9">
        <f t="shared" si="0"/>
        <v>481096</v>
      </c>
      <c r="W8" s="10">
        <f t="shared" si="1"/>
        <v>882409.14014850277</v>
      </c>
    </row>
    <row r="9" spans="1:23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220258.5472510673</v>
      </c>
      <c r="S9" s="12">
        <v>123148.20881095782</v>
      </c>
      <c r="T9" s="12">
        <v>32500</v>
      </c>
      <c r="U9" s="12">
        <v>126045.59999999999</v>
      </c>
      <c r="V9" s="9">
        <f t="shared" si="0"/>
        <v>158545.59999999998</v>
      </c>
      <c r="W9" s="10">
        <f t="shared" si="1"/>
        <v>501952.35606202506</v>
      </c>
    </row>
    <row r="10" spans="1:23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136195.87571102803</v>
      </c>
      <c r="S10" s="12">
        <v>140422.50368463391</v>
      </c>
      <c r="T10" s="12">
        <v>39200</v>
      </c>
      <c r="U10" s="12">
        <v>133630</v>
      </c>
      <c r="V10" s="9">
        <f t="shared" si="0"/>
        <v>172830</v>
      </c>
      <c r="W10" s="10">
        <f t="shared" si="1"/>
        <v>449448.37939566193</v>
      </c>
    </row>
    <row r="11" spans="1:23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180489.8749974439</v>
      </c>
      <c r="S11" s="12">
        <v>121030.53463843174</v>
      </c>
      <c r="T11" s="12">
        <v>11720</v>
      </c>
      <c r="U11" s="12">
        <v>228761.2</v>
      </c>
      <c r="V11" s="9">
        <f t="shared" si="0"/>
        <v>240481.2</v>
      </c>
      <c r="W11" s="10">
        <f t="shared" si="1"/>
        <v>542001.60963587556</v>
      </c>
    </row>
    <row r="12" spans="1:23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181766.91113571086</v>
      </c>
      <c r="S12" s="12">
        <v>117354.15161378775</v>
      </c>
      <c r="T12" s="12">
        <v>24000</v>
      </c>
      <c r="U12" s="12">
        <v>135438.20000000001</v>
      </c>
      <c r="V12" s="9">
        <f t="shared" si="0"/>
        <v>159438.20000000001</v>
      </c>
      <c r="W12" s="10">
        <f t="shared" si="1"/>
        <v>458559.26274949865</v>
      </c>
    </row>
    <row r="13" spans="1:23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181766.91113571086</v>
      </c>
      <c r="S13" s="12">
        <v>241088.66761378772</v>
      </c>
      <c r="T13" s="12">
        <v>48000</v>
      </c>
      <c r="U13" s="12">
        <v>150438.20000000001</v>
      </c>
      <c r="V13" s="9">
        <f t="shared" si="0"/>
        <v>198438.2</v>
      </c>
      <c r="W13" s="10">
        <f t="shared" si="1"/>
        <v>621293.77874949854</v>
      </c>
    </row>
    <row r="14" spans="1:23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180489.8749974439</v>
      </c>
      <c r="S14" s="12">
        <v>121030.53463843174</v>
      </c>
      <c r="T14" s="12">
        <v>46280</v>
      </c>
      <c r="U14" s="12">
        <v>245231.2</v>
      </c>
      <c r="V14" s="9">
        <f t="shared" si="0"/>
        <v>291511.2</v>
      </c>
      <c r="W14" s="10">
        <f t="shared" si="1"/>
        <v>593031.60963587556</v>
      </c>
    </row>
    <row r="15" spans="1:23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181766.91113571086</v>
      </c>
      <c r="S15" s="12">
        <v>117354.15161378775</v>
      </c>
      <c r="T15" s="12">
        <v>48000</v>
      </c>
      <c r="U15" s="12">
        <v>135438.20000000001</v>
      </c>
      <c r="V15" s="9">
        <f t="shared" si="0"/>
        <v>183438.2</v>
      </c>
      <c r="W15" s="10">
        <f t="shared" si="1"/>
        <v>482559.26274949865</v>
      </c>
    </row>
    <row r="27" spans="16:16" x14ac:dyDescent="0.3">
      <c r="P27">
        <f>0.02/1000</f>
        <v>2.0000000000000002E-5</v>
      </c>
    </row>
    <row r="42" spans="17:24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3">
      <c r="R43" t="s">
        <v>56</v>
      </c>
    </row>
    <row r="44" spans="17:24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3">
      <c r="R45" t="s">
        <v>59</v>
      </c>
      <c r="S45" t="s">
        <v>60</v>
      </c>
      <c r="V45" t="s">
        <v>61</v>
      </c>
    </row>
    <row r="46" spans="17:24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D4" sqref="D4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783086.74014850263</v>
      </c>
      <c r="D2">
        <f>CAPEX!$W4</f>
        <v>488901.15606202511</v>
      </c>
      <c r="E2">
        <f>CAPEX!$W5</f>
        <v>433198.37939566193</v>
      </c>
      <c r="F2">
        <f>CAPEX!$W6</f>
        <v>450452.37939566193</v>
      </c>
      <c r="G2">
        <f>CAPEX!$W7</f>
        <v>652800.75606202509</v>
      </c>
      <c r="H2">
        <f>CAPEX!$W8</f>
        <v>882409.14014850277</v>
      </c>
      <c r="I2">
        <f>CAPEX!$W9</f>
        <v>501952.35606202506</v>
      </c>
      <c r="J2">
        <f>CAPEX!$W10</f>
        <v>449448.37939566193</v>
      </c>
      <c r="K2">
        <f>CAPEX!$W11</f>
        <v>542001.60963587556</v>
      </c>
      <c r="L2">
        <f>CAPEX!$W12</f>
        <v>458559.26274949865</v>
      </c>
      <c r="M2">
        <f>CAPEX!$W13</f>
        <v>621293.77874949854</v>
      </c>
      <c r="N2">
        <f>CAPEX!$W14</f>
        <v>593031.60963587556</v>
      </c>
      <c r="O2">
        <f>CAPEX!$W15</f>
        <v>482559.26274949865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2">
        <f t="shared" ref="E3" si="0">IF(E2-D2&gt;0,E2-D2,0)</f>
        <v>0</v>
      </c>
      <c r="F3" s="12">
        <v>0</v>
      </c>
      <c r="G3" s="12">
        <f>IF(D2-F2&gt;0,D2-F2,0)</f>
        <v>38448.776666363177</v>
      </c>
      <c r="H3">
        <f>H2-C2</f>
        <v>99322.40000000014</v>
      </c>
      <c r="I3">
        <f>D3+(I2-D2)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17254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1004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51030</v>
      </c>
      <c r="O11">
        <f>IF(L11+(O2-L2)&gt;0,L11+(O2-L2),0)</f>
        <v>24000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162734.51599999989</v>
      </c>
      <c r="N12">
        <v>0</v>
      </c>
      <c r="O12">
        <f>O2-L2</f>
        <v>24000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28262.169113622978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138734.51599999989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B3" sqref="B3:B15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ht="15" thickBot="1" x14ac:dyDescent="0.35">
      <c r="A2" s="7" t="s">
        <v>24</v>
      </c>
      <c r="B2">
        <v>20000</v>
      </c>
      <c r="C2">
        <v>3.6</v>
      </c>
    </row>
    <row r="3" spans="1:3" ht="15.6" thickTop="1" thickBot="1" x14ac:dyDescent="0.35">
      <c r="A3" s="7" t="s">
        <v>65</v>
      </c>
      <c r="B3" s="13">
        <v>19283.042118970367</v>
      </c>
      <c r="C3">
        <v>7.2</v>
      </c>
    </row>
    <row r="4" spans="1:3" ht="15.6" thickTop="1" thickBot="1" x14ac:dyDescent="0.35">
      <c r="A4" s="7" t="s">
        <v>66</v>
      </c>
      <c r="B4" s="13">
        <v>43709.823692218881</v>
      </c>
      <c r="C4">
        <v>9.6</v>
      </c>
    </row>
    <row r="5" spans="1:3" ht="15.6" thickTop="1" thickBot="1" x14ac:dyDescent="0.35">
      <c r="A5" s="7" t="s">
        <v>67</v>
      </c>
      <c r="B5" s="13">
        <v>44248.4220525376</v>
      </c>
      <c r="C5">
        <v>9.6</v>
      </c>
    </row>
    <row r="6" spans="1:3" ht="15.6" thickTop="1" thickBot="1" x14ac:dyDescent="0.35">
      <c r="A6" s="7" t="s">
        <v>68</v>
      </c>
      <c r="B6" s="13">
        <v>10540.776519765759</v>
      </c>
      <c r="C6">
        <v>12</v>
      </c>
    </row>
    <row r="7" spans="1:3" ht="15.6" thickTop="1" thickBot="1" x14ac:dyDescent="0.35">
      <c r="A7" s="7" t="s">
        <v>69</v>
      </c>
      <c r="B7" s="13">
        <v>11938.918689039821</v>
      </c>
      <c r="C7">
        <v>12</v>
      </c>
    </row>
    <row r="8" spans="1:3" ht="15" thickTop="1" x14ac:dyDescent="0.3">
      <c r="A8" s="7" t="s">
        <v>70</v>
      </c>
      <c r="B8" s="13">
        <v>50983.71612182937</v>
      </c>
      <c r="C8">
        <v>12</v>
      </c>
    </row>
    <row r="9" spans="1:3" x14ac:dyDescent="0.3">
      <c r="A9" s="7" t="s">
        <v>71</v>
      </c>
      <c r="B9" s="14">
        <v>47726.863400003029</v>
      </c>
      <c r="C9">
        <v>12</v>
      </c>
    </row>
    <row r="10" spans="1:3" x14ac:dyDescent="0.3">
      <c r="A10" s="7" t="s">
        <v>72</v>
      </c>
      <c r="B10" s="14">
        <v>48220.289169209609</v>
      </c>
      <c r="C10">
        <v>12</v>
      </c>
    </row>
    <row r="11" spans="1:3" ht="15" thickBot="1" x14ac:dyDescent="0.35">
      <c r="A11" s="7" t="s">
        <v>73</v>
      </c>
      <c r="B11" s="14">
        <v>37682.867713520049</v>
      </c>
      <c r="C11">
        <v>7.2</v>
      </c>
    </row>
    <row r="12" spans="1:3" ht="15.6" thickTop="1" thickBot="1" x14ac:dyDescent="0.35">
      <c r="A12" s="7" t="s">
        <v>74</v>
      </c>
      <c r="B12" s="13">
        <v>44827.8721002112</v>
      </c>
      <c r="C12">
        <v>9.6</v>
      </c>
    </row>
    <row r="13" spans="1:3" ht="15.6" thickTop="1" thickBot="1" x14ac:dyDescent="0.35">
      <c r="A13" s="7" t="s">
        <v>75</v>
      </c>
      <c r="B13" s="13">
        <v>12139.814930199653</v>
      </c>
      <c r="C13">
        <v>12</v>
      </c>
    </row>
    <row r="14" spans="1:3" ht="15.6" thickTop="1" thickBot="1" x14ac:dyDescent="0.35">
      <c r="A14" s="7" t="s">
        <v>76</v>
      </c>
      <c r="B14" s="13">
        <v>47419.574760442287</v>
      </c>
      <c r="C14">
        <v>12</v>
      </c>
    </row>
    <row r="15" spans="1:3" ht="15" thickTop="1" x14ac:dyDescent="0.3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3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3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3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2018-07-01T21:50:34Z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