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adzay\LRZ Sync+Share\PycharmProjects\mt_branch_new_code\tumlknexpectimax\tumlknexpectimax\excel_data\"/>
    </mc:Choice>
  </mc:AlternateContent>
  <bookViews>
    <workbookView xWindow="480" yWindow="648" windowWidth="13680" windowHeight="11256" tabRatio="847" firstSheet="10" activeTab="17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71027"/>
</workbook>
</file>

<file path=xl/calcChain.xml><?xml version="1.0" encoding="utf-8"?>
<calcChain xmlns="http://schemas.openxmlformats.org/spreadsheetml/2006/main">
  <c r="O14" i="11" l="1"/>
  <c r="N11" i="11"/>
  <c r="M11" i="11"/>
  <c r="L11" i="11"/>
  <c r="I8" i="11"/>
  <c r="G8" i="11"/>
  <c r="G3" i="11"/>
  <c r="D3" i="11"/>
  <c r="R15" i="1" l="1"/>
  <c r="R13" i="1"/>
  <c r="Q3" i="3"/>
  <c r="Q5" i="3"/>
  <c r="Q9" i="3"/>
  <c r="Q13" i="3"/>
  <c r="Q17" i="3"/>
  <c r="Q21" i="3"/>
  <c r="R2" i="3"/>
  <c r="G55" i="3"/>
  <c r="G59" i="3"/>
  <c r="G71" i="3"/>
  <c r="F55" i="3"/>
  <c r="D55" i="3"/>
  <c r="D56" i="3"/>
  <c r="G56" i="3" s="1"/>
  <c r="D57" i="3"/>
  <c r="G57" i="3" s="1"/>
  <c r="D58" i="3"/>
  <c r="G58" i="3" s="1"/>
  <c r="D59" i="3"/>
  <c r="Q7" i="3" s="1"/>
  <c r="D60" i="3"/>
  <c r="G60" i="3" s="1"/>
  <c r="D61" i="3"/>
  <c r="G61" i="3" s="1"/>
  <c r="D62" i="3"/>
  <c r="G62" i="3" s="1"/>
  <c r="D63" i="3"/>
  <c r="Q11" i="3" s="1"/>
  <c r="D64" i="3"/>
  <c r="G64" i="3" s="1"/>
  <c r="D65" i="3"/>
  <c r="G65" i="3" s="1"/>
  <c r="D66" i="3"/>
  <c r="G66" i="3" s="1"/>
  <c r="D67" i="3"/>
  <c r="Q15" i="3" s="1"/>
  <c r="D68" i="3"/>
  <c r="G68" i="3" s="1"/>
  <c r="D69" i="3"/>
  <c r="G69" i="3" s="1"/>
  <c r="D70" i="3"/>
  <c r="G70" i="3" s="1"/>
  <c r="D71" i="3"/>
  <c r="Q19" i="3" s="1"/>
  <c r="D72" i="3"/>
  <c r="G72" i="3" s="1"/>
  <c r="D73" i="3"/>
  <c r="G73" i="3" s="1"/>
  <c r="D74" i="3"/>
  <c r="G74" i="3" s="1"/>
  <c r="C55" i="3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F54" i="3"/>
  <c r="E54" i="3"/>
  <c r="C54" i="3"/>
  <c r="D54" i="3"/>
  <c r="G54" i="3" s="1"/>
  <c r="B54" i="3"/>
  <c r="B29" i="3"/>
  <c r="O2" i="3" s="1"/>
  <c r="D30" i="3"/>
  <c r="G30" i="3" s="1"/>
  <c r="T3" i="3" s="1"/>
  <c r="D31" i="3"/>
  <c r="Q4" i="3" s="1"/>
  <c r="D32" i="3"/>
  <c r="G32" i="3" s="1"/>
  <c r="T5" i="3" s="1"/>
  <c r="D33" i="3"/>
  <c r="Q6" i="3" s="1"/>
  <c r="D34" i="3"/>
  <c r="G34" i="3" s="1"/>
  <c r="T7" i="3" s="1"/>
  <c r="D35" i="3"/>
  <c r="Q8" i="3" s="1"/>
  <c r="D36" i="3"/>
  <c r="G36" i="3" s="1"/>
  <c r="T9" i="3" s="1"/>
  <c r="D37" i="3"/>
  <c r="Q10" i="3" s="1"/>
  <c r="D38" i="3"/>
  <c r="G38" i="3" s="1"/>
  <c r="D39" i="3"/>
  <c r="Q12" i="3" s="1"/>
  <c r="D40" i="3"/>
  <c r="G40" i="3" s="1"/>
  <c r="T13" i="3" s="1"/>
  <c r="D41" i="3"/>
  <c r="Q14" i="3" s="1"/>
  <c r="D42" i="3"/>
  <c r="G42" i="3" s="1"/>
  <c r="D43" i="3"/>
  <c r="Q16" i="3" s="1"/>
  <c r="D44" i="3"/>
  <c r="G44" i="3" s="1"/>
  <c r="T17" i="3" s="1"/>
  <c r="D45" i="3"/>
  <c r="Q18" i="3" s="1"/>
  <c r="D46" i="3"/>
  <c r="G46" i="3" s="1"/>
  <c r="T19" i="3" s="1"/>
  <c r="D47" i="3"/>
  <c r="Q20" i="3" s="1"/>
  <c r="D48" i="3"/>
  <c r="G48" i="3" s="1"/>
  <c r="T21" i="3" s="1"/>
  <c r="D49" i="3"/>
  <c r="Q22" i="3" s="1"/>
  <c r="C30" i="3"/>
  <c r="P3" i="3" s="1"/>
  <c r="C31" i="3"/>
  <c r="P4" i="3" s="1"/>
  <c r="C32" i="3"/>
  <c r="F32" i="3" s="1"/>
  <c r="S5" i="3" s="1"/>
  <c r="C33" i="3"/>
  <c r="P6" i="3" s="1"/>
  <c r="C34" i="3"/>
  <c r="P7" i="3" s="1"/>
  <c r="C35" i="3"/>
  <c r="P8" i="3" s="1"/>
  <c r="C36" i="3"/>
  <c r="F36" i="3" s="1"/>
  <c r="S9" i="3" s="1"/>
  <c r="C37" i="3"/>
  <c r="P10" i="3" s="1"/>
  <c r="C38" i="3"/>
  <c r="P11" i="3" s="1"/>
  <c r="C39" i="3"/>
  <c r="P12" i="3" s="1"/>
  <c r="C40" i="3"/>
  <c r="F40" i="3" s="1"/>
  <c r="S13" i="3" s="1"/>
  <c r="C41" i="3"/>
  <c r="P14" i="3" s="1"/>
  <c r="C42" i="3"/>
  <c r="P15" i="3" s="1"/>
  <c r="C43" i="3"/>
  <c r="P16" i="3" s="1"/>
  <c r="C44" i="3"/>
  <c r="F44" i="3" s="1"/>
  <c r="S17" i="3" s="1"/>
  <c r="C45" i="3"/>
  <c r="P18" i="3" s="1"/>
  <c r="C46" i="3"/>
  <c r="P19" i="3" s="1"/>
  <c r="C47" i="3"/>
  <c r="P20" i="3" s="1"/>
  <c r="C48" i="3"/>
  <c r="F48" i="3" s="1"/>
  <c r="S21" i="3" s="1"/>
  <c r="C49" i="3"/>
  <c r="P22" i="3" s="1"/>
  <c r="B30" i="3"/>
  <c r="O3" i="3" s="1"/>
  <c r="B31" i="3"/>
  <c r="O4" i="3" s="1"/>
  <c r="B32" i="3"/>
  <c r="E32" i="3" s="1"/>
  <c r="R5" i="3" s="1"/>
  <c r="B33" i="3"/>
  <c r="E33" i="3" s="1"/>
  <c r="R6" i="3" s="1"/>
  <c r="B34" i="3"/>
  <c r="O7" i="3" s="1"/>
  <c r="B35" i="3"/>
  <c r="O8" i="3" s="1"/>
  <c r="B36" i="3"/>
  <c r="E36" i="3" s="1"/>
  <c r="R9" i="3" s="1"/>
  <c r="B37" i="3"/>
  <c r="E37" i="3" s="1"/>
  <c r="R10" i="3" s="1"/>
  <c r="B38" i="3"/>
  <c r="O11" i="3" s="1"/>
  <c r="B39" i="3"/>
  <c r="E39" i="3" s="1"/>
  <c r="R12" i="3" s="1"/>
  <c r="B40" i="3"/>
  <c r="E40" i="3" s="1"/>
  <c r="R13" i="3" s="1"/>
  <c r="B41" i="3"/>
  <c r="E41" i="3" s="1"/>
  <c r="R14" i="3" s="1"/>
  <c r="B42" i="3"/>
  <c r="O15" i="3" s="1"/>
  <c r="B43" i="3"/>
  <c r="O16" i="3" s="1"/>
  <c r="B44" i="3"/>
  <c r="E44" i="3" s="1"/>
  <c r="R17" i="3" s="1"/>
  <c r="B45" i="3"/>
  <c r="E45" i="3" s="1"/>
  <c r="R18" i="3" s="1"/>
  <c r="B46" i="3"/>
  <c r="O19" i="3" s="1"/>
  <c r="B47" i="3"/>
  <c r="O20" i="3" s="1"/>
  <c r="B48" i="3"/>
  <c r="E48" i="3" s="1"/>
  <c r="R21" i="3" s="1"/>
  <c r="B49" i="3"/>
  <c r="E49" i="3" s="1"/>
  <c r="R22" i="3" s="1"/>
  <c r="G29" i="3"/>
  <c r="T2" i="3" s="1"/>
  <c r="E29" i="3"/>
  <c r="C29" i="3"/>
  <c r="D29" i="3"/>
  <c r="Q2" i="3" s="1"/>
  <c r="W15" i="1"/>
  <c r="W14" i="1"/>
  <c r="W13" i="1"/>
  <c r="W12" i="1"/>
  <c r="C11" i="1"/>
  <c r="I10" i="1"/>
  <c r="W9" i="1"/>
  <c r="W8" i="1"/>
  <c r="C3" i="1"/>
  <c r="W6" i="1"/>
  <c r="H6" i="1"/>
  <c r="I6" i="1"/>
  <c r="I4" i="1"/>
  <c r="H4" i="1"/>
  <c r="I3" i="1"/>
  <c r="H3" i="1"/>
  <c r="I8" i="3"/>
  <c r="I7" i="3"/>
  <c r="I6" i="3"/>
  <c r="I5" i="3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W44" i="1"/>
  <c r="T44" i="1"/>
  <c r="S44" i="1"/>
  <c r="I12" i="3"/>
  <c r="Q27" i="1"/>
  <c r="B13" i="2" s="1"/>
  <c r="W10" i="1" l="1"/>
  <c r="W4" i="1"/>
  <c r="W5" i="1"/>
  <c r="W7" i="1"/>
  <c r="E47" i="3"/>
  <c r="R20" i="3" s="1"/>
  <c r="E31" i="3"/>
  <c r="R4" i="3" s="1"/>
  <c r="F35" i="3"/>
  <c r="S8" i="3" s="1"/>
  <c r="G39" i="3"/>
  <c r="T12" i="3" s="1"/>
  <c r="G67" i="3"/>
  <c r="O18" i="3"/>
  <c r="O10" i="3"/>
  <c r="P2" i="3"/>
  <c r="F29" i="3"/>
  <c r="S2" i="3" s="1"/>
  <c r="E43" i="3"/>
  <c r="R16" i="3" s="1"/>
  <c r="F47" i="3"/>
  <c r="S20" i="3" s="1"/>
  <c r="F31" i="3"/>
  <c r="S4" i="3" s="1"/>
  <c r="G35" i="3"/>
  <c r="T8" i="3" s="1"/>
  <c r="G63" i="3"/>
  <c r="O12" i="3"/>
  <c r="X14" i="1"/>
  <c r="N2" i="11" s="1"/>
  <c r="X13" i="1"/>
  <c r="M2" i="11" s="1"/>
  <c r="B14" i="2"/>
  <c r="X11" i="1"/>
  <c r="K2" i="11" s="1"/>
  <c r="B6" i="2"/>
  <c r="B10" i="2"/>
  <c r="B5" i="2"/>
  <c r="B7" i="2"/>
  <c r="B9" i="2"/>
  <c r="X8" i="1"/>
  <c r="H2" i="11" s="1"/>
  <c r="X4" i="1"/>
  <c r="D2" i="11" s="1"/>
  <c r="B11" i="2"/>
  <c r="F43" i="3"/>
  <c r="S16" i="3" s="1"/>
  <c r="G47" i="3"/>
  <c r="T20" i="3" s="1"/>
  <c r="G31" i="3"/>
  <c r="T4" i="3" s="1"/>
  <c r="O22" i="3"/>
  <c r="O14" i="3"/>
  <c r="O6" i="3"/>
  <c r="X3" i="1"/>
  <c r="C2" i="11" s="1"/>
  <c r="X5" i="1"/>
  <c r="E2" i="11" s="1"/>
  <c r="X9" i="1"/>
  <c r="I2" i="11" s="1"/>
  <c r="X10" i="1"/>
  <c r="J2" i="11" s="1"/>
  <c r="J5" i="11" s="1"/>
  <c r="X15" i="1"/>
  <c r="O2" i="11" s="1"/>
  <c r="T15" i="3"/>
  <c r="T11" i="3"/>
  <c r="E35" i="3"/>
  <c r="R8" i="3" s="1"/>
  <c r="F39" i="3"/>
  <c r="S12" i="3" s="1"/>
  <c r="G43" i="3"/>
  <c r="T16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P21" i="3"/>
  <c r="P17" i="3"/>
  <c r="P13" i="3"/>
  <c r="P9" i="3"/>
  <c r="P5" i="3"/>
  <c r="F49" i="3"/>
  <c r="S22" i="3" s="1"/>
  <c r="F45" i="3"/>
  <c r="S18" i="3" s="1"/>
  <c r="F41" i="3"/>
  <c r="S14" i="3" s="1"/>
  <c r="F37" i="3"/>
  <c r="S10" i="3" s="1"/>
  <c r="F33" i="3"/>
  <c r="S6" i="3" s="1"/>
  <c r="G49" i="3"/>
  <c r="T22" i="3" s="1"/>
  <c r="G45" i="3"/>
  <c r="T18" i="3" s="1"/>
  <c r="G41" i="3"/>
  <c r="T14" i="3" s="1"/>
  <c r="G37" i="3"/>
  <c r="T10" i="3" s="1"/>
  <c r="G33" i="3"/>
  <c r="T6" i="3" s="1"/>
  <c r="O21" i="3"/>
  <c r="O17" i="3"/>
  <c r="O13" i="3"/>
  <c r="O9" i="3"/>
  <c r="O5" i="3"/>
  <c r="I3" i="11" l="1"/>
  <c r="X6" i="1"/>
  <c r="F2" i="11" s="1"/>
  <c r="I4" i="11"/>
  <c r="H3" i="11"/>
  <c r="B8" i="2"/>
  <c r="X12" i="1"/>
  <c r="L2" i="11" s="1"/>
  <c r="B12" i="2"/>
  <c r="X7" i="1"/>
  <c r="G2" i="11" s="1"/>
  <c r="B3" i="2"/>
  <c r="W3" i="1"/>
  <c r="M14" i="11"/>
  <c r="M15" i="11"/>
  <c r="B15" i="2"/>
  <c r="W11" i="1"/>
  <c r="B4" i="2"/>
  <c r="O12" i="11" l="1"/>
  <c r="F5" i="11"/>
  <c r="F10" i="11"/>
  <c r="U3" i="3"/>
  <c r="U7" i="3"/>
  <c r="U11" i="3"/>
  <c r="U15" i="3"/>
  <c r="U19" i="3"/>
  <c r="U2" i="3"/>
  <c r="U4" i="3"/>
  <c r="U8" i="3"/>
  <c r="U12" i="3"/>
  <c r="U16" i="3"/>
  <c r="U20" i="3"/>
  <c r="U5" i="3"/>
  <c r="U9" i="3"/>
  <c r="U13" i="3"/>
  <c r="U17" i="3"/>
  <c r="U21" i="3"/>
  <c r="U6" i="3"/>
  <c r="U22" i="3"/>
  <c r="U10" i="3"/>
  <c r="U14" i="3"/>
  <c r="U18" i="3"/>
  <c r="M12" i="11"/>
  <c r="O11" i="11"/>
  <c r="G9" i="11"/>
  <c r="G4" i="11"/>
  <c r="W10" i="3" l="1"/>
  <c r="AD10" i="3" s="1"/>
  <c r="X10" i="3"/>
  <c r="AE10" i="3" s="1"/>
  <c r="Y10" i="3"/>
  <c r="AF10" i="3" s="1"/>
  <c r="V10" i="3"/>
  <c r="AC10" i="3" s="1"/>
  <c r="AA10" i="3"/>
  <c r="AH10" i="3" s="1"/>
  <c r="Z10" i="3"/>
  <c r="AG10" i="3" s="1"/>
  <c r="X17" i="3"/>
  <c r="AE17" i="3" s="1"/>
  <c r="AA17" i="3"/>
  <c r="AH17" i="3" s="1"/>
  <c r="Z17" i="3"/>
  <c r="AG17" i="3" s="1"/>
  <c r="Y17" i="3"/>
  <c r="AF17" i="3" s="1"/>
  <c r="W17" i="3"/>
  <c r="AD17" i="3" s="1"/>
  <c r="V17" i="3"/>
  <c r="AC17" i="3" s="1"/>
  <c r="W20" i="3"/>
  <c r="AD20" i="3" s="1"/>
  <c r="V20" i="3"/>
  <c r="AC20" i="3" s="1"/>
  <c r="X20" i="3"/>
  <c r="AE20" i="3" s="1"/>
  <c r="Y20" i="3"/>
  <c r="AF20" i="3" s="1"/>
  <c r="AA20" i="3"/>
  <c r="AH20" i="3" s="1"/>
  <c r="Z20" i="3"/>
  <c r="AG20" i="3" s="1"/>
  <c r="X4" i="3"/>
  <c r="AE4" i="3" s="1"/>
  <c r="W4" i="3"/>
  <c r="AD4" i="3" s="1"/>
  <c r="V4" i="3"/>
  <c r="AC4" i="3" s="1"/>
  <c r="AA4" i="3"/>
  <c r="AH4" i="3" s="1"/>
  <c r="Z4" i="3"/>
  <c r="AG4" i="3" s="1"/>
  <c r="Y4" i="3"/>
  <c r="AF4" i="3" s="1"/>
  <c r="V11" i="3"/>
  <c r="AC11" i="3" s="1"/>
  <c r="W11" i="3"/>
  <c r="AD11" i="3" s="1"/>
  <c r="X11" i="3"/>
  <c r="AE11" i="3" s="1"/>
  <c r="AA11" i="3"/>
  <c r="AH11" i="3" s="1"/>
  <c r="Y11" i="3"/>
  <c r="AF11" i="3" s="1"/>
  <c r="Z11" i="3"/>
  <c r="AG11" i="3" s="1"/>
  <c r="Y22" i="3"/>
  <c r="AF22" i="3" s="1"/>
  <c r="W22" i="3"/>
  <c r="AD22" i="3" s="1"/>
  <c r="X22" i="3"/>
  <c r="AE22" i="3" s="1"/>
  <c r="Z22" i="3"/>
  <c r="AG22" i="3" s="1"/>
  <c r="V22" i="3"/>
  <c r="AC22" i="3" s="1"/>
  <c r="AA22" i="3"/>
  <c r="AH22" i="3" s="1"/>
  <c r="Z13" i="3"/>
  <c r="AG13" i="3" s="1"/>
  <c r="AA13" i="3"/>
  <c r="AH13" i="3" s="1"/>
  <c r="Y13" i="3"/>
  <c r="AF13" i="3" s="1"/>
  <c r="X13" i="3"/>
  <c r="AE13" i="3" s="1"/>
  <c r="V13" i="3"/>
  <c r="AC13" i="3" s="1"/>
  <c r="W13" i="3"/>
  <c r="AD13" i="3" s="1"/>
  <c r="X16" i="3"/>
  <c r="AE16" i="3" s="1"/>
  <c r="W16" i="3"/>
  <c r="AD16" i="3" s="1"/>
  <c r="V16" i="3"/>
  <c r="AC16" i="3" s="1"/>
  <c r="Z16" i="3"/>
  <c r="AG16" i="3" s="1"/>
  <c r="AA16" i="3"/>
  <c r="AH16" i="3" s="1"/>
  <c r="Y16" i="3"/>
  <c r="AF16" i="3" s="1"/>
  <c r="AA2" i="3"/>
  <c r="AH2" i="3" s="1"/>
  <c r="V2" i="3"/>
  <c r="AC2" i="3" s="1"/>
  <c r="Y2" i="3"/>
  <c r="AF2" i="3" s="1"/>
  <c r="X2" i="3"/>
  <c r="AE2" i="3" s="1"/>
  <c r="W2" i="3"/>
  <c r="AD2" i="3" s="1"/>
  <c r="Z2" i="3"/>
  <c r="AG2" i="3" s="1"/>
  <c r="V7" i="3"/>
  <c r="AC7" i="3" s="1"/>
  <c r="AA7" i="3"/>
  <c r="AH7" i="3" s="1"/>
  <c r="X7" i="3"/>
  <c r="AE7" i="3" s="1"/>
  <c r="W7" i="3"/>
  <c r="AD7" i="3" s="1"/>
  <c r="Z7" i="3"/>
  <c r="AG7" i="3" s="1"/>
  <c r="Y7" i="3"/>
  <c r="AF7" i="3" s="1"/>
  <c r="Y18" i="3"/>
  <c r="AF18" i="3" s="1"/>
  <c r="X18" i="3"/>
  <c r="AE18" i="3" s="1"/>
  <c r="W18" i="3"/>
  <c r="AD18" i="3" s="1"/>
  <c r="Z18" i="3"/>
  <c r="AG18" i="3" s="1"/>
  <c r="V18" i="3"/>
  <c r="AC18" i="3" s="1"/>
  <c r="AA18" i="3"/>
  <c r="AH18" i="3" s="1"/>
  <c r="W6" i="3"/>
  <c r="AD6" i="3" s="1"/>
  <c r="Y6" i="3"/>
  <c r="AF6" i="3" s="1"/>
  <c r="X6" i="3"/>
  <c r="AE6" i="3" s="1"/>
  <c r="V6" i="3"/>
  <c r="AC6" i="3" s="1"/>
  <c r="Z6" i="3"/>
  <c r="AG6" i="3" s="1"/>
  <c r="AA6" i="3"/>
  <c r="AH6" i="3" s="1"/>
  <c r="X9" i="3"/>
  <c r="AE9" i="3" s="1"/>
  <c r="Y9" i="3"/>
  <c r="AF9" i="3" s="1"/>
  <c r="Z9" i="3"/>
  <c r="AG9" i="3" s="1"/>
  <c r="AA9" i="3"/>
  <c r="AH9" i="3" s="1"/>
  <c r="V9" i="3"/>
  <c r="AC9" i="3" s="1"/>
  <c r="W9" i="3"/>
  <c r="AD9" i="3" s="1"/>
  <c r="W12" i="3"/>
  <c r="AD12" i="3" s="1"/>
  <c r="X12" i="3"/>
  <c r="AE12" i="3" s="1"/>
  <c r="Y12" i="3"/>
  <c r="AF12" i="3" s="1"/>
  <c r="AA12" i="3"/>
  <c r="AH12" i="3" s="1"/>
  <c r="V12" i="3"/>
  <c r="AC12" i="3" s="1"/>
  <c r="Z12" i="3"/>
  <c r="AG12" i="3" s="1"/>
  <c r="AA19" i="3"/>
  <c r="AH19" i="3" s="1"/>
  <c r="V19" i="3"/>
  <c r="AC19" i="3" s="1"/>
  <c r="W19" i="3"/>
  <c r="AD19" i="3" s="1"/>
  <c r="X19" i="3"/>
  <c r="AE19" i="3" s="1"/>
  <c r="Y19" i="3"/>
  <c r="AF19" i="3" s="1"/>
  <c r="Z19" i="3"/>
  <c r="AG19" i="3" s="1"/>
  <c r="W3" i="3"/>
  <c r="AD3" i="3" s="1"/>
  <c r="X3" i="3"/>
  <c r="AE3" i="3" s="1"/>
  <c r="AA3" i="3"/>
  <c r="AH3" i="3" s="1"/>
  <c r="V3" i="3"/>
  <c r="AC3" i="3" s="1"/>
  <c r="Z3" i="3"/>
  <c r="AG3" i="3" s="1"/>
  <c r="Y3" i="3"/>
  <c r="AF3" i="3" s="1"/>
  <c r="X14" i="3"/>
  <c r="AE14" i="3" s="1"/>
  <c r="Y14" i="3"/>
  <c r="AF14" i="3" s="1"/>
  <c r="W14" i="3"/>
  <c r="AD14" i="3" s="1"/>
  <c r="AA14" i="3"/>
  <c r="AH14" i="3" s="1"/>
  <c r="Z14" i="3"/>
  <c r="AG14" i="3" s="1"/>
  <c r="V14" i="3"/>
  <c r="AC14" i="3" s="1"/>
  <c r="Z21" i="3"/>
  <c r="AG21" i="3" s="1"/>
  <c r="AA21" i="3"/>
  <c r="AH21" i="3" s="1"/>
  <c r="X21" i="3"/>
  <c r="AE21" i="3" s="1"/>
  <c r="Y21" i="3"/>
  <c r="AF21" i="3" s="1"/>
  <c r="V21" i="3"/>
  <c r="AC21" i="3" s="1"/>
  <c r="W21" i="3"/>
  <c r="AD21" i="3" s="1"/>
  <c r="X5" i="3"/>
  <c r="AE5" i="3" s="1"/>
  <c r="AA5" i="3"/>
  <c r="AH5" i="3" s="1"/>
  <c r="Z5" i="3"/>
  <c r="AG5" i="3" s="1"/>
  <c r="Y5" i="3"/>
  <c r="AF5" i="3" s="1"/>
  <c r="W5" i="3"/>
  <c r="AD5" i="3" s="1"/>
  <c r="V5" i="3"/>
  <c r="AC5" i="3" s="1"/>
  <c r="W8" i="3"/>
  <c r="AD8" i="3" s="1"/>
  <c r="X8" i="3"/>
  <c r="AE8" i="3" s="1"/>
  <c r="V8" i="3"/>
  <c r="AC8" i="3" s="1"/>
  <c r="Z8" i="3"/>
  <c r="AG8" i="3" s="1"/>
  <c r="Y8" i="3"/>
  <c r="AF8" i="3" s="1"/>
  <c r="AA8" i="3"/>
  <c r="AH8" i="3" s="1"/>
  <c r="W15" i="3"/>
  <c r="AD15" i="3" s="1"/>
  <c r="X15" i="3"/>
  <c r="AE15" i="3" s="1"/>
  <c r="V15" i="3"/>
  <c r="AC15" i="3" s="1"/>
  <c r="AA15" i="3"/>
  <c r="AH15" i="3" s="1"/>
  <c r="Z15" i="3"/>
  <c r="AG15" i="3" s="1"/>
  <c r="Y15" i="3"/>
  <c r="AF15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<sst xmlns="http://schemas.openxmlformats.org/spreadsheetml/2006/main" count="496" uniqueCount="107">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</sst>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108181.99766751831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108181.99766751831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37680.456378238385</c:v>
                </c:pt>
                <c:pt idx="1">
                  <c:v>25629.179773352305</c:v>
                </c:pt>
                <c:pt idx="2">
                  <c:v>29224.246344356696</c:v>
                </c:pt>
                <c:pt idx="3">
                  <c:v>29224.246344356696</c:v>
                </c:pt>
                <c:pt idx="4">
                  <c:v>25629.179773352305</c:v>
                </c:pt>
                <c:pt idx="5">
                  <c:v>37680.456378238385</c:v>
                </c:pt>
                <c:pt idx="6">
                  <c:v>25629.179773352305</c:v>
                </c:pt>
                <c:pt idx="7">
                  <c:v>29224.246344356696</c:v>
                </c:pt>
                <c:pt idx="8">
                  <c:v>25188.456740568523</c:v>
                </c:pt>
                <c:pt idx="9">
                  <c:v>24423.340606407441</c:v>
                </c:pt>
                <c:pt idx="10">
                  <c:v>50174.540606407441</c:v>
                </c:pt>
                <c:pt idx="11">
                  <c:v>25188.456740568523</c:v>
                </c:pt>
                <c:pt idx="12">
                  <c:v>24423.340606407441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16000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382544</c:v>
                </c:pt>
                <c:pt idx="1">
                  <c:v>78284</c:v>
                </c:pt>
                <c:pt idx="2">
                  <c:v>75260</c:v>
                </c:pt>
                <c:pt idx="3">
                  <c:v>229768</c:v>
                </c:pt>
                <c:pt idx="4">
                  <c:v>196568</c:v>
                </c:pt>
                <c:pt idx="5">
                  <c:v>399960</c:v>
                </c:pt>
                <c:pt idx="6">
                  <c:v>76562</c:v>
                </c:pt>
                <c:pt idx="7">
                  <c:v>75260</c:v>
                </c:pt>
                <c:pt idx="8">
                  <c:v>381282</c:v>
                </c:pt>
                <c:pt idx="9">
                  <c:v>78082</c:v>
                </c:pt>
                <c:pt idx="10">
                  <c:v>213082</c:v>
                </c:pt>
                <c:pt idx="11">
                  <c:v>219632</c:v>
                </c:pt>
                <c:pt idx="12">
                  <c:v>78082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46720"/>
        <c:axId val="41661184"/>
      </c:barChart>
      <c:catAx>
        <c:axId val="4164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1661184"/>
        <c:crosses val="autoZero"/>
        <c:auto val="1"/>
        <c:lblAlgn val="ctr"/>
        <c:lblOffset val="100"/>
        <c:noMultiLvlLbl val="0"/>
      </c:catAx>
      <c:valAx>
        <c:axId val="4166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4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12000</c:v>
                </c:pt>
                <c:pt idx="1">
                  <c:v>40417.824540457572</c:v>
                </c:pt>
                <c:pt idx="2">
                  <c:v>10284.911774408707</c:v>
                </c:pt>
                <c:pt idx="3">
                  <c:v>10087.180949254118</c:v>
                </c:pt>
                <c:pt idx="4">
                  <c:v>25537.980949254121</c:v>
                </c:pt>
                <c:pt idx="5">
                  <c:v>22931.711774408708</c:v>
                </c:pt>
                <c:pt idx="6">
                  <c:v>42195.024540457569</c:v>
                </c:pt>
                <c:pt idx="7">
                  <c:v>10931.111774408706</c:v>
                </c:pt>
                <c:pt idx="8">
                  <c:v>11387.180949254118</c:v>
                </c:pt>
                <c:pt idx="9">
                  <c:v>40129.777077216313</c:v>
                </c:pt>
                <c:pt idx="10">
                  <c:v>10848.398195532201</c:v>
                </c:pt>
                <c:pt idx="11">
                  <c:v>26209.110195532205</c:v>
                </c:pt>
                <c:pt idx="12">
                  <c:v>25654.377077216312</c:v>
                </c:pt>
                <c:pt idx="13">
                  <c:v>12451.598195532202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0-48DF-A99C-6FB4100C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13504"/>
        <c:axId val="41815040"/>
      </c:barChart>
      <c:catAx>
        <c:axId val="418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15040"/>
        <c:crosses val="autoZero"/>
        <c:auto val="1"/>
        <c:lblAlgn val="ctr"/>
        <c:lblOffset val="100"/>
        <c:noMultiLvlLbl val="0"/>
      </c:catAx>
      <c:valAx>
        <c:axId val="4181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13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Revenue per customer per year</a:t>
            </a:r>
          </a:p>
        </c:rich>
      </c:tx>
      <c:layout>
        <c:manualLayout>
          <c:xMode val="edge"/>
          <c:yMode val="edge"/>
          <c:x val="0.35058114754098363"/>
          <c:y val="1.93939518336070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Revenue!$I$4</c:f>
              <c:strCache>
                <c:ptCount val="1"/>
                <c:pt idx="0">
                  <c:v>Residential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Revenue!$I$5:$I$18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7-4161-A3FD-A74535C0EF25}"/>
            </c:ext>
          </c:extLst>
        </c:ser>
        <c:ser>
          <c:idx val="1"/>
          <c:order val="1"/>
          <c:tx>
            <c:strRef>
              <c:f>Revenue!$J$4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Revenue!$J$5:$J$18</c:f>
              <c:numCache>
                <c:formatCode>General</c:formatCode>
                <c:ptCount val="14"/>
                <c:pt idx="0">
                  <c:v>3.6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12</c:v>
                </c:pt>
                <c:pt idx="10">
                  <c:v>24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7-4161-A3FD-A74535C0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43328"/>
        <c:axId val="41857408"/>
      </c:barChart>
      <c:catAx>
        <c:axId val="41843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1857408"/>
        <c:crosses val="autoZero"/>
        <c:auto val="1"/>
        <c:lblAlgn val="ctr"/>
        <c:lblOffset val="100"/>
        <c:noMultiLvlLbl val="0"/>
      </c:catAx>
      <c:valAx>
        <c:axId val="41857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Cost Units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184332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87384462659380691"/>
          <c:y val="0.39990941434044891"/>
          <c:w val="0.11921548269581056"/>
          <c:h val="0.139313902572523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F-41C6-80A4-5A2D634965A5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F-41C6-80A4-5A2D634965A5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F-41C6-80A4-5A2D6349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79040"/>
        <c:axId val="41880576"/>
      </c:barChart>
      <c:catAx>
        <c:axId val="418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80576"/>
        <c:crosses val="autoZero"/>
        <c:auto val="1"/>
        <c:lblAlgn val="ctr"/>
        <c:lblOffset val="100"/>
        <c:noMultiLvlLbl val="0"/>
      </c:catAx>
      <c:valAx>
        <c:axId val="4188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7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8</xdr:row>
      <xdr:rowOff>19050</xdr:rowOff>
    </xdr:from>
    <xdr:to>
      <xdr:col>21</xdr:col>
      <xdr:colOff>197701</xdr:colOff>
      <xdr:row>46</xdr:row>
      <xdr:rowOff>88050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514348</xdr:colOff>
      <xdr:row>22</xdr:row>
      <xdr:rowOff>152400</xdr:rowOff>
    </xdr:from>
    <xdr:to>
      <xdr:col>25</xdr:col>
      <xdr:colOff>73873</xdr:colOff>
      <xdr:row>61</xdr:row>
      <xdr:rowOff>30900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opLeftCell="H1" zoomScale="90" zoomScaleNormal="90" workbookViewId="0">
      <selection activeCell="S3" sqref="S3:V15"/>
    </sheetView>
  </sheetViews>
  <sheetFormatPr defaultRowHeight="14.4" x14ac:dyDescent="0.3"/>
  <cols>
    <col min="1" max="2" width="29.44140625" customWidth="1"/>
    <col min="3" max="3" width="18.6640625" customWidth="1"/>
    <col min="4" max="4" width="18.33203125" customWidth="1"/>
    <col min="5" max="5" width="15.109375" customWidth="1"/>
    <col min="6" max="6" width="13.44140625" customWidth="1"/>
    <col min="7" max="7" width="13.5546875" customWidth="1"/>
    <col min="8" max="8" width="17.44140625" customWidth="1"/>
    <col min="9" max="10" width="19.109375" customWidth="1"/>
    <col min="11" max="11" width="14" customWidth="1"/>
    <col min="12" max="12" width="13.44140625" customWidth="1"/>
    <col min="13" max="13" width="16.6640625" customWidth="1"/>
    <col min="14" max="14" width="16.44140625" customWidth="1"/>
    <col min="15" max="15" width="22.109375" customWidth="1"/>
    <col min="16" max="16" width="13.5546875" customWidth="1"/>
    <col min="17" max="18" width="11.6640625" customWidth="1"/>
    <col min="24" max="24" width="13.44140625" customWidth="1"/>
  </cols>
  <sheetData>
    <row r="1" spans="1:24" s="9" customFormat="1" ht="15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x14ac:dyDescent="0.3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</v>
      </c>
      <c r="X2" s="13"/>
    </row>
    <row r="3" spans="1:24" s="6" customFormat="1" x14ac:dyDescent="0.3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108181.99766751831</v>
      </c>
      <c r="T3" s="11">
        <v>37680.456378238385</v>
      </c>
      <c r="U3" s="11">
        <v>7048</v>
      </c>
      <c r="V3" s="11">
        <v>382544</v>
      </c>
      <c r="W3" s="11">
        <f>SUM(U3,V3)</f>
        <v>389592</v>
      </c>
      <c r="X3" s="12">
        <f t="shared" ref="X3:X14" si="0">S3+T3+U3+V3</f>
        <v>535454.45404575672</v>
      </c>
    </row>
    <row r="4" spans="1:24" s="6" customFormat="1" x14ac:dyDescent="0.3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108181.99766751831</v>
      </c>
      <c r="T4" s="11">
        <v>25629.179773352305</v>
      </c>
      <c r="U4" s="11">
        <v>11184</v>
      </c>
      <c r="V4" s="11">
        <v>78284</v>
      </c>
      <c r="W4" s="11">
        <f t="shared" ref="W4:W15" si="1">SUM(U4,V4)</f>
        <v>89468</v>
      </c>
      <c r="X4" s="12">
        <f t="shared" si="0"/>
        <v>223279.17744087061</v>
      </c>
    </row>
    <row r="5" spans="1:24" s="6" customFormat="1" x14ac:dyDescent="0.3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66893.848581055019</v>
      </c>
      <c r="T5" s="11">
        <v>29224.246344356696</v>
      </c>
      <c r="U5" s="11">
        <v>16000</v>
      </c>
      <c r="V5" s="11">
        <v>75260</v>
      </c>
      <c r="W5" s="11">
        <f t="shared" si="1"/>
        <v>91260</v>
      </c>
      <c r="X5" s="12">
        <f t="shared" si="0"/>
        <v>187378.09492541171</v>
      </c>
    </row>
    <row r="6" spans="1:24" s="6" customFormat="1" x14ac:dyDescent="0.3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66893.848581055019</v>
      </c>
      <c r="T6" s="11">
        <v>29224.246344356696</v>
      </c>
      <c r="U6" s="11">
        <v>16000</v>
      </c>
      <c r="V6" s="11">
        <v>229768</v>
      </c>
      <c r="W6" s="11">
        <f t="shared" si="1"/>
        <v>245768</v>
      </c>
      <c r="X6" s="12">
        <f t="shared" si="0"/>
        <v>341886.09492541174</v>
      </c>
    </row>
    <row r="7" spans="1:24" s="6" customFormat="1" x14ac:dyDescent="0.3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108181.99766751831</v>
      </c>
      <c r="T7" s="11">
        <v>25629.179773352305</v>
      </c>
      <c r="U7" s="11">
        <v>19368</v>
      </c>
      <c r="V7" s="11">
        <v>196568</v>
      </c>
      <c r="W7" s="11">
        <f t="shared" si="1"/>
        <v>215936</v>
      </c>
      <c r="X7" s="12">
        <f t="shared" si="0"/>
        <v>349747.17744087061</v>
      </c>
    </row>
    <row r="8" spans="1:24" s="6" customFormat="1" x14ac:dyDescent="0.3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108181.99766751831</v>
      </c>
      <c r="T8" s="11">
        <v>37680.456378238385</v>
      </c>
      <c r="U8" s="11">
        <v>7404</v>
      </c>
      <c r="V8" s="11">
        <v>399960</v>
      </c>
      <c r="W8" s="11">
        <f t="shared" si="1"/>
        <v>407364</v>
      </c>
      <c r="X8" s="12">
        <f t="shared" si="0"/>
        <v>553226.45404575672</v>
      </c>
    </row>
    <row r="9" spans="1:24" s="6" customFormat="1" x14ac:dyDescent="0.3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108181.99766751831</v>
      </c>
      <c r="T9" s="11">
        <v>25629.179773352305</v>
      </c>
      <c r="U9" s="11">
        <v>19368</v>
      </c>
      <c r="V9" s="11">
        <v>76562</v>
      </c>
      <c r="W9" s="11">
        <f t="shared" si="1"/>
        <v>95930</v>
      </c>
      <c r="X9" s="12">
        <f t="shared" si="0"/>
        <v>229741.17744087061</v>
      </c>
    </row>
    <row r="10" spans="1:24" s="6" customFormat="1" x14ac:dyDescent="0.3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66893.848581055019</v>
      </c>
      <c r="T10" s="11">
        <v>29224.246344356696</v>
      </c>
      <c r="U10" s="11">
        <v>29000</v>
      </c>
      <c r="V10" s="11">
        <v>75260</v>
      </c>
      <c r="W10" s="11">
        <f t="shared" si="1"/>
        <v>104260</v>
      </c>
      <c r="X10" s="12">
        <f t="shared" si="0"/>
        <v>200378.09492541171</v>
      </c>
    </row>
    <row r="11" spans="1:24" s="8" customFormat="1" x14ac:dyDescent="0.3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88649.250981062796</v>
      </c>
      <c r="T11" s="11">
        <v>25188.456740568523</v>
      </c>
      <c r="U11" s="11">
        <v>8632</v>
      </c>
      <c r="V11" s="11">
        <v>381282</v>
      </c>
      <c r="W11" s="11">
        <f t="shared" si="1"/>
        <v>389914</v>
      </c>
      <c r="X11" s="12">
        <f t="shared" si="0"/>
        <v>503751.70772163133</v>
      </c>
    </row>
    <row r="12" spans="1:24" s="6" customFormat="1" x14ac:dyDescent="0.3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89276.478946812786</v>
      </c>
      <c r="T12" s="11">
        <v>24423.340606407441</v>
      </c>
      <c r="U12" s="11">
        <v>19032</v>
      </c>
      <c r="V12" s="11">
        <v>78082</v>
      </c>
      <c r="W12" s="11">
        <f t="shared" si="1"/>
        <v>97114</v>
      </c>
      <c r="X12" s="12">
        <f t="shared" si="0"/>
        <v>210813.81955322024</v>
      </c>
    </row>
    <row r="13" spans="1:24" s="6" customFormat="1" x14ac:dyDescent="0.3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89276.478946812786</v>
      </c>
      <c r="T13" s="11">
        <v>50174.540606407441</v>
      </c>
      <c r="U13" s="11">
        <v>35064</v>
      </c>
      <c r="V13" s="11">
        <v>213082</v>
      </c>
      <c r="W13" s="11">
        <f t="shared" si="1"/>
        <v>248146</v>
      </c>
      <c r="X13" s="12">
        <f t="shared" si="0"/>
        <v>387597.01955322025</v>
      </c>
    </row>
    <row r="14" spans="1:24" s="6" customFormat="1" x14ac:dyDescent="0.3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88649.250981062796</v>
      </c>
      <c r="T14" s="11">
        <v>25188.456740568523</v>
      </c>
      <c r="U14" s="11">
        <v>25528</v>
      </c>
      <c r="V14" s="11">
        <v>219632</v>
      </c>
      <c r="W14" s="11">
        <f t="shared" si="1"/>
        <v>245160</v>
      </c>
      <c r="X14" s="12">
        <f t="shared" si="0"/>
        <v>358997.70772163133</v>
      </c>
    </row>
    <row r="15" spans="1:24" s="6" customFormat="1" x14ac:dyDescent="0.3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89276.478946812786</v>
      </c>
      <c r="T15" s="11">
        <v>24423.340606407441</v>
      </c>
      <c r="U15" s="11">
        <v>35064</v>
      </c>
      <c r="V15" s="11">
        <v>78082</v>
      </c>
      <c r="W15" s="11">
        <f t="shared" si="1"/>
        <v>113146</v>
      </c>
      <c r="X15" s="12">
        <f t="shared" ref="X15" si="2">SUM(S15:V15)</f>
        <v>226845.81955322024</v>
      </c>
    </row>
    <row r="27" spans="17:17" x14ac:dyDescent="0.3">
      <c r="Q27">
        <f>0.02/1000</f>
        <v>2.0000000000000002E-5</v>
      </c>
    </row>
    <row r="42" spans="18:25" x14ac:dyDescent="0.3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3">
      <c r="S43" t="s">
        <v>54</v>
      </c>
    </row>
    <row r="44" spans="18:25" x14ac:dyDescent="0.3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3">
      <c r="S45" t="s">
        <v>57</v>
      </c>
      <c r="T45" t="s">
        <v>58</v>
      </c>
      <c r="W45" t="s">
        <v>59</v>
      </c>
    </row>
    <row r="46" spans="18:25" x14ac:dyDescent="0.3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cols>
    <col min="19" max="19" width="16.88671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F1" workbookViewId="0">
      <selection activeCell="K24" sqref="K24"/>
    </sheetView>
  </sheetViews>
  <sheetFormatPr defaultRowHeight="14.4" x14ac:dyDescent="0.3"/>
  <cols>
    <col min="1" max="1" width="30.88671875" customWidth="1"/>
    <col min="2" max="2" width="28" customWidth="1"/>
    <col min="3" max="3" width="18" customWidth="1"/>
    <col min="4" max="4" width="20.6640625" customWidth="1"/>
    <col min="5" max="5" width="19.33203125" customWidth="1"/>
    <col min="6" max="6" width="34.5546875" customWidth="1"/>
    <col min="7" max="7" width="22.6640625" customWidth="1"/>
    <col min="8" max="8" width="25" customWidth="1"/>
    <col min="9" max="9" width="17.33203125" customWidth="1"/>
    <col min="10" max="10" width="16" customWidth="1"/>
    <col min="11" max="11" width="16.88671875" customWidth="1"/>
    <col min="12" max="12" width="12.5546875" customWidth="1"/>
    <col min="13" max="13" width="15.33203125" customWidth="1"/>
    <col min="14" max="14" width="16.44140625" customWidth="1"/>
    <col min="15" max="15" width="25.6640625" customWidth="1"/>
  </cols>
  <sheetData>
    <row r="1" spans="1:1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3">
      <c r="A2" t="s">
        <v>23</v>
      </c>
      <c r="B2">
        <v>0</v>
      </c>
      <c r="C2">
        <f>CAPEX!$X3</f>
        <v>535454.45404575672</v>
      </c>
      <c r="D2">
        <f>CAPEX!$X4</f>
        <v>223279.17744087061</v>
      </c>
      <c r="E2">
        <f>CAPEX!$X5</f>
        <v>187378.09492541171</v>
      </c>
      <c r="F2">
        <f>CAPEX!$X6</f>
        <v>341886.09492541174</v>
      </c>
      <c r="G2">
        <f>CAPEX!$X7</f>
        <v>349747.17744087061</v>
      </c>
      <c r="H2">
        <f>CAPEX!$X8</f>
        <v>553226.45404575672</v>
      </c>
      <c r="I2">
        <f>CAPEX!$X9</f>
        <v>229741.17744087061</v>
      </c>
      <c r="J2">
        <f>CAPEX!$X10</f>
        <v>200378.09492541171</v>
      </c>
      <c r="K2">
        <f>CAPEX!$X11</f>
        <v>503751.70772163133</v>
      </c>
      <c r="L2">
        <f>CAPEX!$X12</f>
        <v>210813.81955322024</v>
      </c>
      <c r="M2">
        <f>CAPEX!$X13</f>
        <v>387597.01955322025</v>
      </c>
      <c r="N2">
        <f>CAPEX!$X14</f>
        <v>358997.70772163133</v>
      </c>
      <c r="O2">
        <f>CAPEX!$X15</f>
        <v>226845.81955322024</v>
      </c>
    </row>
    <row r="3" spans="1:15" s="6" customFormat="1" x14ac:dyDescent="0.3">
      <c r="A3" t="s">
        <v>73</v>
      </c>
      <c r="B3">
        <v>0</v>
      </c>
      <c r="C3">
        <v>0</v>
      </c>
      <c r="D3">
        <f>IF(D2-C2&gt;=0,D2-C2,0)</f>
        <v>0</v>
      </c>
      <c r="E3">
        <v>0</v>
      </c>
      <c r="F3">
        <v>0</v>
      </c>
      <c r="G3">
        <f>IF(G2-C2&gt;=0,G2-C2,0)</f>
        <v>0</v>
      </c>
      <c r="H3">
        <f>H2-C2</f>
        <v>17772</v>
      </c>
      <c r="I3">
        <f>I2-D2+D3</f>
        <v>6462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126468</v>
      </c>
      <c r="H4">
        <v>0</v>
      </c>
      <c r="I4">
        <f>I2-D2</f>
        <v>6462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154508.00000000003</v>
      </c>
      <c r="G5">
        <v>0</v>
      </c>
      <c r="H5">
        <v>0</v>
      </c>
      <c r="I5">
        <v>0</v>
      </c>
      <c r="J5">
        <f>J2-E2</f>
        <v>13000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IF(G2-H2&gt;=0,G2-H2,0)</f>
        <v>0</v>
      </c>
      <c r="H8">
        <v>0</v>
      </c>
      <c r="I8">
        <f>IF(I2-H2&gt;=0,I2-H2,0)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120006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141508.00000000003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IF(L2-K2&gt;=0,L2-K2,0)</f>
        <v>0</v>
      </c>
      <c r="M11">
        <f>IF(M2-K2&gt;=0,M2-K2,0)</f>
        <v>0</v>
      </c>
      <c r="N11">
        <f>IF(N2-K2&gt;=0,N2-K2,0)</f>
        <v>0</v>
      </c>
      <c r="O11">
        <f>O2-L2+L11</f>
        <v>16032</v>
      </c>
    </row>
    <row r="12" spans="1:1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176783.2</v>
      </c>
      <c r="N12">
        <v>0</v>
      </c>
      <c r="O12">
        <f>O2-L2</f>
        <v>16032</v>
      </c>
    </row>
    <row r="13" spans="1:1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28599.311831588915</v>
      </c>
      <c r="N14">
        <v>0</v>
      </c>
      <c r="O14">
        <f>IF(O2-N2&gt;=0,O2-N2,0)</f>
        <v>0</v>
      </c>
    </row>
    <row r="15" spans="1:1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160751.20000000001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5" sqref="B15"/>
    </sheetView>
  </sheetViews>
  <sheetFormatPr defaultRowHeight="14.4" x14ac:dyDescent="0.3"/>
  <cols>
    <col min="1" max="1" width="27.6640625" customWidth="1"/>
    <col min="2" max="2" width="39.88671875" customWidth="1"/>
    <col min="3" max="3" width="15.109375" customWidth="1"/>
  </cols>
  <sheetData>
    <row r="1" spans="1:2" x14ac:dyDescent="0.3">
      <c r="A1" s="10" t="s">
        <v>22</v>
      </c>
      <c r="B1" s="10" t="s">
        <v>106</v>
      </c>
    </row>
    <row r="2" spans="1:2" x14ac:dyDescent="0.3">
      <c r="A2" s="10" t="s">
        <v>23</v>
      </c>
      <c r="B2" s="12">
        <v>12000</v>
      </c>
    </row>
    <row r="3" spans="1:2" x14ac:dyDescent="0.3">
      <c r="A3" s="10" t="s">
        <v>73</v>
      </c>
      <c r="B3" s="12">
        <f>0.1*(CAPEX!U3+CAPEX!V3)+0.01*(CAPEX!S3+CAPEX!T3)</f>
        <v>40417.824540457572</v>
      </c>
    </row>
    <row r="4" spans="1:2" x14ac:dyDescent="0.3">
      <c r="A4" s="10" t="s">
        <v>66</v>
      </c>
      <c r="B4" s="12">
        <f>0.1*(CAPEX!U4+CAPEX!V4)+0.01*(CAPEX!S4+CAPEX!T4)</f>
        <v>10284.911774408707</v>
      </c>
    </row>
    <row r="5" spans="1:2" x14ac:dyDescent="0.3">
      <c r="A5" s="10" t="s">
        <v>67</v>
      </c>
      <c r="B5" s="12">
        <f>0.1*(CAPEX!U5+CAPEX!V5)+0.01*(CAPEX!S5+CAPEX!T5)</f>
        <v>10087.180949254118</v>
      </c>
    </row>
    <row r="6" spans="1:2" x14ac:dyDescent="0.3">
      <c r="A6" s="10" t="s">
        <v>68</v>
      </c>
      <c r="B6" s="12">
        <f>0.1*(CAPEX!U6+CAPEX!V6)+0.01*(CAPEX!S6+CAPEX!T6)</f>
        <v>25537.980949254121</v>
      </c>
    </row>
    <row r="7" spans="1:2" x14ac:dyDescent="0.3">
      <c r="A7" s="10" t="s">
        <v>69</v>
      </c>
      <c r="B7" s="12">
        <f>0.1*(CAPEX!U7+CAPEX!V7)+0.01*(CAPEX!S7+CAPEX!T7)</f>
        <v>22931.711774408708</v>
      </c>
    </row>
    <row r="8" spans="1:2" x14ac:dyDescent="0.3">
      <c r="A8" s="10" t="s">
        <v>70</v>
      </c>
      <c r="B8" s="12">
        <f>0.1*(CAPEX!U8+CAPEX!V8)+0.01*(CAPEX!S8+CAPEX!T8)</f>
        <v>42195.024540457569</v>
      </c>
    </row>
    <row r="9" spans="1:2" x14ac:dyDescent="0.3">
      <c r="A9" s="10" t="s">
        <v>71</v>
      </c>
      <c r="B9" s="12">
        <f>0.1*(CAPEX!U9+CAPEX!V9)+0.01*(CAPEX!S9+CAPEX!T9)</f>
        <v>10931.111774408706</v>
      </c>
    </row>
    <row r="10" spans="1:2" x14ac:dyDescent="0.3">
      <c r="A10" s="10" t="s">
        <v>72</v>
      </c>
      <c r="B10" s="12">
        <f>0.1*(CAPEX!U10+CAPEX!V10)+0.01*(CAPEX!S10+CAPEX!T10)</f>
        <v>11387.180949254118</v>
      </c>
    </row>
    <row r="11" spans="1:2" x14ac:dyDescent="0.3">
      <c r="A11" s="10" t="s">
        <v>74</v>
      </c>
      <c r="B11" s="12">
        <f>0.1*(CAPEX!U11+CAPEX!V11)+0.01*(CAPEX!S11+CAPEX!T11)</f>
        <v>40129.777077216313</v>
      </c>
    </row>
    <row r="12" spans="1:2" x14ac:dyDescent="0.3">
      <c r="A12" s="10" t="s">
        <v>75</v>
      </c>
      <c r="B12" s="12">
        <f>0.1*(CAPEX!U12+CAPEX!V12)+0.01*(CAPEX!S12+CAPEX!T12)</f>
        <v>10848.398195532201</v>
      </c>
    </row>
    <row r="13" spans="1:2" x14ac:dyDescent="0.3">
      <c r="A13" s="10" t="s">
        <v>76</v>
      </c>
      <c r="B13" s="12">
        <f>0.1*(CAPEX!U13+CAPEX!V13)+0.01*(CAPEX!S13+CAPEX!T13)</f>
        <v>26209.110195532205</v>
      </c>
    </row>
    <row r="14" spans="1:2" x14ac:dyDescent="0.3">
      <c r="A14" s="10" t="s">
        <v>77</v>
      </c>
      <c r="B14" s="12">
        <f>0.1*(CAPEX!U14+CAPEX!V14)+0.01*(CAPEX!S14+CAPEX!T14)</f>
        <v>25654.377077216312</v>
      </c>
    </row>
    <row r="15" spans="1:2" x14ac:dyDescent="0.3">
      <c r="A15" s="10" t="s">
        <v>78</v>
      </c>
      <c r="B15" s="12">
        <f>0.1*(CAPEX!U15+CAPEX!V15)+0.01*(CAPEX!S15+CAPEX!T15)</f>
        <v>12451.598195532202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A7" workbookViewId="0">
      <selection activeCell="Q2" sqref="Q2"/>
    </sheetView>
  </sheetViews>
  <sheetFormatPr defaultRowHeight="14.4" x14ac:dyDescent="0.3"/>
  <cols>
    <col min="2" max="2" width="16.6640625" customWidth="1"/>
    <col min="3" max="3" width="15.109375" customWidth="1"/>
    <col min="4" max="4" width="15.5546875" customWidth="1"/>
    <col min="5" max="5" width="19.33203125" customWidth="1"/>
    <col min="6" max="6" width="20.44140625" customWidth="1"/>
    <col min="7" max="7" width="23.5546875" customWidth="1"/>
    <col min="8" max="8" width="23" customWidth="1"/>
    <col min="9" max="9" width="13.33203125" customWidth="1"/>
    <col min="10" max="10" width="15.33203125" customWidth="1"/>
    <col min="11" max="11" width="14.6640625" customWidth="1"/>
    <col min="34" max="34" width="17.88671875" customWidth="1"/>
  </cols>
  <sheetData>
    <row r="1" spans="1:34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12451.598195532202</v>
      </c>
      <c r="V2" s="11">
        <f>O2-U2</f>
        <v>-11167.598195532202</v>
      </c>
      <c r="W2" s="11">
        <f>P2-U2</f>
        <v>-11167.598195532202</v>
      </c>
      <c r="X2" s="11">
        <f t="shared" ref="X2:X22" si="1">Q2-U2</f>
        <v>-11167.598195532202</v>
      </c>
      <c r="Y2" s="11">
        <f>R2-$U2</f>
        <v>-11311.598195532202</v>
      </c>
      <c r="Z2" s="11">
        <f>S2-$U2</f>
        <v>-11311.598195532202</v>
      </c>
      <c r="AA2" s="11">
        <f>T2-$U2</f>
        <v>-11311.598195532202</v>
      </c>
      <c r="AB2" s="11">
        <f>1/POWER(1+$L$25,N2-2018)</f>
        <v>1</v>
      </c>
      <c r="AC2" s="12">
        <f>V2*AB2</f>
        <v>-11167.598195532202</v>
      </c>
      <c r="AD2" s="12">
        <f>W2*AB2</f>
        <v>-11167.598195532202</v>
      </c>
      <c r="AE2" s="12">
        <f>X2*AB2</f>
        <v>-11167.598195532202</v>
      </c>
      <c r="AF2" s="12">
        <f>Y2*$AB2</f>
        <v>-11311.598195532202</v>
      </c>
      <c r="AG2" s="12">
        <f>Z2*$AB2</f>
        <v>-11311.598195532202</v>
      </c>
      <c r="AH2" s="12">
        <f>AA2*$AB2</f>
        <v>-11311.598195532202</v>
      </c>
    </row>
    <row r="3" spans="1:34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12451.598195532202</v>
      </c>
      <c r="V3" s="11">
        <f t="shared" ref="V3:V22" si="8">O3-U3</f>
        <v>-10735.598195532202</v>
      </c>
      <c r="W3" s="11">
        <f t="shared" ref="W3:W22" si="9">P3-U3</f>
        <v>-10651.598195532202</v>
      </c>
      <c r="X3" s="11">
        <f t="shared" si="1"/>
        <v>-10015.598195532202</v>
      </c>
      <c r="Y3" s="11">
        <f t="shared" ref="Y3:Y22" si="10">R3-$U3</f>
        <v>-10915.598195532202</v>
      </c>
      <c r="Z3" s="11">
        <f t="shared" ref="Z3:Z22" si="11">S3-$U3</f>
        <v>-10843.598195532202</v>
      </c>
      <c r="AA3" s="11">
        <f t="shared" ref="AA3:AA22" si="12">T3-$U3</f>
        <v>-10291.598195532202</v>
      </c>
      <c r="AB3" s="11">
        <f t="shared" ref="AB3:AB22" si="13">1/POWER(1+$L$25,N3-2018)</f>
        <v>0.90909090909090906</v>
      </c>
      <c r="AC3" s="12">
        <f t="shared" ref="AC3:AC22" si="14">V3*AB3</f>
        <v>-9759.6347232110929</v>
      </c>
      <c r="AD3" s="12">
        <f t="shared" ref="AD3:AD22" si="15">W3*AB3</f>
        <v>-9683.2710868474569</v>
      </c>
      <c r="AE3" s="12">
        <f t="shared" ref="AE3:AE22" si="16">X3*AB3</f>
        <v>-9105.0892686656389</v>
      </c>
      <c r="AF3" s="12">
        <f t="shared" ref="AF3:AF22" si="17">Y3*$AB3</f>
        <v>-9923.2710868474569</v>
      </c>
      <c r="AG3" s="12">
        <f t="shared" ref="AG3:AG22" si="18">Z3*$AB3</f>
        <v>-9857.8165413929109</v>
      </c>
      <c r="AH3" s="12">
        <f t="shared" ref="AH3:AH22" si="19">AA3*$AB3</f>
        <v>-9355.998359574729</v>
      </c>
    </row>
    <row r="4" spans="1:34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12451.598195532202</v>
      </c>
      <c r="V4" s="11">
        <f t="shared" si="8"/>
        <v>-10099.598195532202</v>
      </c>
      <c r="W4" s="11">
        <f t="shared" si="9"/>
        <v>-9979.5981955322022</v>
      </c>
      <c r="X4" s="11">
        <f t="shared" si="1"/>
        <v>-7807.5981955322022</v>
      </c>
      <c r="Y4" s="11">
        <f t="shared" si="10"/>
        <v>-10363.598195532202</v>
      </c>
      <c r="Z4" s="11">
        <f t="shared" si="11"/>
        <v>-10255.598195532202</v>
      </c>
      <c r="AA4" s="11">
        <f t="shared" si="12"/>
        <v>-8299.5981955322022</v>
      </c>
      <c r="AB4" s="11">
        <f t="shared" si="13"/>
        <v>0.82644628099173545</v>
      </c>
      <c r="AC4" s="12">
        <f t="shared" si="14"/>
        <v>-8346.7753682084312</v>
      </c>
      <c r="AD4" s="12">
        <f t="shared" si="15"/>
        <v>-8247.6018144894224</v>
      </c>
      <c r="AE4" s="12">
        <f t="shared" si="16"/>
        <v>-6452.5604921753729</v>
      </c>
      <c r="AF4" s="12">
        <f t="shared" si="17"/>
        <v>-8564.9571863902493</v>
      </c>
      <c r="AG4" s="12">
        <f t="shared" si="18"/>
        <v>-8475.7009880431415</v>
      </c>
      <c r="AH4" s="12">
        <f t="shared" si="19"/>
        <v>-6859.1720624233067</v>
      </c>
    </row>
    <row r="5" spans="1:34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12451.598195532202</v>
      </c>
      <c r="V5" s="11">
        <f t="shared" si="8"/>
        <v>-9271.5981955322022</v>
      </c>
      <c r="W5" s="11">
        <f t="shared" si="9"/>
        <v>-8935.5981955322022</v>
      </c>
      <c r="X5" s="11">
        <f t="shared" si="1"/>
        <v>-3415.5981955322022</v>
      </c>
      <c r="Y5" s="11">
        <f t="shared" si="10"/>
        <v>-9607.5981955322022</v>
      </c>
      <c r="Z5" s="11">
        <f t="shared" si="11"/>
        <v>-9295.5981955322022</v>
      </c>
      <c r="AA5" s="11">
        <f t="shared" si="12"/>
        <v>-4339.5981955322022</v>
      </c>
      <c r="AB5" s="11">
        <f t="shared" si="13"/>
        <v>0.75131480090157754</v>
      </c>
      <c r="AC5" s="12">
        <f t="shared" si="14"/>
        <v>-6965.8889523157022</v>
      </c>
      <c r="AD5" s="12">
        <f t="shared" si="15"/>
        <v>-6713.4471792127724</v>
      </c>
      <c r="AE5" s="12">
        <f t="shared" si="16"/>
        <v>-2566.1894782360641</v>
      </c>
      <c r="AF5" s="12">
        <f t="shared" si="17"/>
        <v>-7218.330725418632</v>
      </c>
      <c r="AG5" s="12">
        <f t="shared" si="18"/>
        <v>-6983.9205075373402</v>
      </c>
      <c r="AH5" s="12">
        <f t="shared" si="19"/>
        <v>-3260.4043542691215</v>
      </c>
    </row>
    <row r="6" spans="1:34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12451.598195532202</v>
      </c>
      <c r="V6" s="11">
        <f t="shared" si="8"/>
        <v>-8107.5981955322022</v>
      </c>
      <c r="W6" s="11">
        <f t="shared" si="9"/>
        <v>-7495.5981955322022</v>
      </c>
      <c r="X6" s="11">
        <f t="shared" si="1"/>
        <v>5080.4018044677978</v>
      </c>
      <c r="Y6" s="11">
        <f t="shared" si="10"/>
        <v>-8575.5981955322022</v>
      </c>
      <c r="Z6" s="11">
        <f t="shared" si="11"/>
        <v>-8011.5981955322022</v>
      </c>
      <c r="AA6" s="11">
        <f t="shared" si="12"/>
        <v>3316.4018044677978</v>
      </c>
      <c r="AB6" s="11">
        <f t="shared" si="13"/>
        <v>0.68301345536507052</v>
      </c>
      <c r="AC6" s="12">
        <f t="shared" si="14"/>
        <v>-5537.5986582420601</v>
      </c>
      <c r="AD6" s="12">
        <f t="shared" si="15"/>
        <v>-5119.5944235586367</v>
      </c>
      <c r="AE6" s="12">
        <f t="shared" si="16"/>
        <v>3469.9827911124898</v>
      </c>
      <c r="AF6" s="12">
        <f t="shared" si="17"/>
        <v>-5857.2489553529131</v>
      </c>
      <c r="AG6" s="12">
        <f t="shared" si="18"/>
        <v>-5472.0293665270137</v>
      </c>
      <c r="AH6" s="12">
        <f t="shared" si="19"/>
        <v>2265.1470558485057</v>
      </c>
    </row>
    <row r="7" spans="1:34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12451.598195532202</v>
      </c>
      <c r="V7" s="11">
        <f t="shared" si="8"/>
        <v>-6523.5981955322022</v>
      </c>
      <c r="W7" s="11">
        <f t="shared" si="9"/>
        <v>-5455.5981955322022</v>
      </c>
      <c r="X7" s="11">
        <f t="shared" si="1"/>
        <v>21376.401804467798</v>
      </c>
      <c r="Y7" s="11">
        <f t="shared" si="10"/>
        <v>-7123.5981955322022</v>
      </c>
      <c r="Z7" s="11">
        <f t="shared" si="11"/>
        <v>-6175.5981955322022</v>
      </c>
      <c r="AA7" s="11">
        <f t="shared" si="12"/>
        <v>17968.401804467798</v>
      </c>
      <c r="AB7" s="11">
        <f t="shared" si="13"/>
        <v>0.62092132305915493</v>
      </c>
      <c r="AC7" s="12">
        <f t="shared" si="14"/>
        <v>-4050.6412226761709</v>
      </c>
      <c r="AD7" s="12">
        <f t="shared" si="15"/>
        <v>-3387.4972496489931</v>
      </c>
      <c r="AE7" s="12">
        <f t="shared" si="16"/>
        <v>13273.063690674251</v>
      </c>
      <c r="AF7" s="12">
        <f t="shared" si="17"/>
        <v>-4423.1940165116639</v>
      </c>
      <c r="AG7" s="12">
        <f t="shared" si="18"/>
        <v>-3834.5606022515849</v>
      </c>
      <c r="AH7" s="12">
        <f t="shared" si="19"/>
        <v>11156.963821688652</v>
      </c>
    </row>
    <row r="8" spans="1:34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12451.598195532202</v>
      </c>
      <c r="V8" s="11">
        <f t="shared" si="8"/>
        <v>-4339.5981955322022</v>
      </c>
      <c r="W8" s="11">
        <f t="shared" si="9"/>
        <v>-2539.5981955322022</v>
      </c>
      <c r="X8" s="11">
        <f t="shared" si="1"/>
        <v>51280.401804467794</v>
      </c>
      <c r="Y8" s="11">
        <f t="shared" si="10"/>
        <v>-5191.5981955322022</v>
      </c>
      <c r="Z8" s="11">
        <f t="shared" si="11"/>
        <v>-3535.5981955322022</v>
      </c>
      <c r="AA8" s="11">
        <f t="shared" si="12"/>
        <v>44884.401804467794</v>
      </c>
      <c r="AB8" s="11">
        <f t="shared" si="13"/>
        <v>0.56447393005377722</v>
      </c>
      <c r="AC8" s="12">
        <f t="shared" si="14"/>
        <v>-2449.5900482863422</v>
      </c>
      <c r="AD8" s="12">
        <f t="shared" si="15"/>
        <v>-1433.5369741895431</v>
      </c>
      <c r="AE8" s="12">
        <f t="shared" si="16"/>
        <v>28946.449941304745</v>
      </c>
      <c r="AF8" s="12">
        <f t="shared" si="17"/>
        <v>-2930.5218366921604</v>
      </c>
      <c r="AG8" s="12">
        <f t="shared" si="18"/>
        <v>-1995.7530085231053</v>
      </c>
      <c r="AH8" s="12">
        <f t="shared" si="19"/>
        <v>25336.074684680785</v>
      </c>
    </row>
    <row r="9" spans="1:34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12451.598195532202</v>
      </c>
      <c r="V9" s="11">
        <f t="shared" si="8"/>
        <v>-1363.5981955322022</v>
      </c>
      <c r="W9" s="11">
        <f t="shared" si="9"/>
        <v>1564.4018044677978</v>
      </c>
      <c r="X9" s="11">
        <f t="shared" si="1"/>
        <v>102088.40180446779</v>
      </c>
      <c r="Y9" s="11">
        <f t="shared" si="10"/>
        <v>-2491.5981955322022</v>
      </c>
      <c r="Z9" s="11">
        <f t="shared" si="11"/>
        <v>124.40180446779777</v>
      </c>
      <c r="AA9" s="11">
        <f t="shared" si="12"/>
        <v>90616.401804467794</v>
      </c>
      <c r="AB9" s="11">
        <f t="shared" si="13"/>
        <v>0.51315811823070645</v>
      </c>
      <c r="AC9" s="12">
        <f t="shared" si="14"/>
        <v>-699.74148404209177</v>
      </c>
      <c r="AD9" s="12">
        <f t="shared" si="15"/>
        <v>802.78548613741668</v>
      </c>
      <c r="AE9" s="12">
        <f t="shared" si="16"/>
        <v>52387.492163160947</v>
      </c>
      <c r="AF9" s="12">
        <f t="shared" si="17"/>
        <v>-1278.5838414063287</v>
      </c>
      <c r="AG9" s="12">
        <f t="shared" si="18"/>
        <v>63.837795885199398</v>
      </c>
      <c r="AH9" s="12">
        <f t="shared" si="19"/>
        <v>46500.542230818282</v>
      </c>
    </row>
    <row r="10" spans="1:34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12451.598195532202</v>
      </c>
      <c r="V10" s="11">
        <f t="shared" si="8"/>
        <v>2692.4018044677978</v>
      </c>
      <c r="W10" s="11">
        <f t="shared" si="9"/>
        <v>7324.4018044677978</v>
      </c>
      <c r="X10" s="11">
        <f t="shared" si="1"/>
        <v>175780.40180446781</v>
      </c>
      <c r="Y10" s="11">
        <f t="shared" si="10"/>
        <v>1156.4018044677978</v>
      </c>
      <c r="Z10" s="11">
        <f t="shared" si="11"/>
        <v>5308.4018044677978</v>
      </c>
      <c r="AA10" s="11">
        <f t="shared" si="12"/>
        <v>156928.40180446781</v>
      </c>
      <c r="AB10" s="11">
        <f t="shared" si="13"/>
        <v>0.46650738020973315</v>
      </c>
      <c r="AC10" s="12">
        <f t="shared" si="14"/>
        <v>1256.0253122742306</v>
      </c>
      <c r="AD10" s="12">
        <f t="shared" si="15"/>
        <v>3416.8874974057144</v>
      </c>
      <c r="AE10" s="12">
        <f t="shared" si="16"/>
        <v>82002.854738016526</v>
      </c>
      <c r="AF10" s="12">
        <f t="shared" si="17"/>
        <v>539.46997627208043</v>
      </c>
      <c r="AG10" s="12">
        <f t="shared" si="18"/>
        <v>2476.4086189028926</v>
      </c>
      <c r="AH10" s="12">
        <f t="shared" si="19"/>
        <v>73208.257606302635</v>
      </c>
    </row>
    <row r="11" spans="1:34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12451.598195532202</v>
      </c>
      <c r="V11" s="11">
        <f t="shared" si="8"/>
        <v>8164.4018044677978</v>
      </c>
      <c r="W11" s="11">
        <f t="shared" si="9"/>
        <v>15292.401804467798</v>
      </c>
      <c r="X11" s="11">
        <f t="shared" si="1"/>
        <v>254524.40180446781</v>
      </c>
      <c r="Y11" s="11">
        <f t="shared" si="10"/>
        <v>6076.4018044677978</v>
      </c>
      <c r="Z11" s="11">
        <f t="shared" si="11"/>
        <v>12484.401804467798</v>
      </c>
      <c r="AA11" s="11">
        <f t="shared" si="12"/>
        <v>227812.40180446781</v>
      </c>
      <c r="AB11" s="11">
        <f t="shared" si="13"/>
        <v>0.42409761837248466</v>
      </c>
      <c r="AC11" s="12">
        <f t="shared" si="14"/>
        <v>3462.5033607108094</v>
      </c>
      <c r="AD11" s="12">
        <f t="shared" si="15"/>
        <v>6485.4711844698795</v>
      </c>
      <c r="AE11" s="12">
        <f t="shared" si="16"/>
        <v>107943.19262295614</v>
      </c>
      <c r="AF11" s="12">
        <f t="shared" si="17"/>
        <v>2576.9875335490615</v>
      </c>
      <c r="AG11" s="12">
        <f t="shared" si="18"/>
        <v>5294.6050720799431</v>
      </c>
      <c r="AH11" s="12">
        <f t="shared" si="19"/>
        <v>96614.69704099033</v>
      </c>
    </row>
    <row r="12" spans="1:34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12451.598195532202</v>
      </c>
      <c r="V12" s="11">
        <f t="shared" si="8"/>
        <v>15508.401804467798</v>
      </c>
      <c r="W12" s="11">
        <f t="shared" si="9"/>
        <v>26128.401804467798</v>
      </c>
      <c r="X12" s="11">
        <f t="shared" si="1"/>
        <v>301804.40180446778</v>
      </c>
      <c r="Y12" s="11">
        <f t="shared" si="10"/>
        <v>12676.401804467798</v>
      </c>
      <c r="Z12" s="11">
        <f t="shared" si="11"/>
        <v>22252.401804467798</v>
      </c>
      <c r="AA12" s="11">
        <f t="shared" si="12"/>
        <v>270364.40180446778</v>
      </c>
      <c r="AB12" s="11">
        <f t="shared" si="13"/>
        <v>0.38554328942953148</v>
      </c>
      <c r="AC12" s="12">
        <f t="shared" si="14"/>
        <v>5979.1602454893964</v>
      </c>
      <c r="AD12" s="12">
        <f t="shared" si="15"/>
        <v>10073.62997923102</v>
      </c>
      <c r="AE12" s="12">
        <f t="shared" si="16"/>
        <v>116358.66183600653</v>
      </c>
      <c r="AF12" s="12">
        <f t="shared" si="17"/>
        <v>4887.3016498249635</v>
      </c>
      <c r="AG12" s="12">
        <f t="shared" si="18"/>
        <v>8579.2641894021563</v>
      </c>
      <c r="AH12" s="12">
        <f t="shared" si="19"/>
        <v>104237.18081634206</v>
      </c>
    </row>
    <row r="13" spans="1:34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12451.598195532202</v>
      </c>
      <c r="V13" s="11">
        <f t="shared" si="8"/>
        <v>25156.401804467798</v>
      </c>
      <c r="W13" s="11">
        <f t="shared" si="9"/>
        <v>40720.401804467794</v>
      </c>
      <c r="X13" s="11">
        <f t="shared" si="1"/>
        <v>311944.40180446778</v>
      </c>
      <c r="Y13" s="11">
        <f t="shared" si="10"/>
        <v>21364.401804467798</v>
      </c>
      <c r="Z13" s="11">
        <f t="shared" si="11"/>
        <v>35368.401804467794</v>
      </c>
      <c r="AA13" s="11">
        <f t="shared" si="12"/>
        <v>279496.40180446778</v>
      </c>
      <c r="AB13" s="11">
        <f t="shared" si="13"/>
        <v>0.3504938994813922</v>
      </c>
      <c r="AC13" s="12">
        <f t="shared" si="14"/>
        <v>8817.1653653686499</v>
      </c>
      <c r="AD13" s="12">
        <f t="shared" si="15"/>
        <v>14272.252416897036</v>
      </c>
      <c r="AE13" s="12">
        <f t="shared" si="16"/>
        <v>109334.60980983815</v>
      </c>
      <c r="AF13" s="12">
        <f t="shared" si="17"/>
        <v>7488.0924985352103</v>
      </c>
      <c r="AG13" s="12">
        <f t="shared" si="18"/>
        <v>12396.409066872626</v>
      </c>
      <c r="AH13" s="12">
        <f t="shared" si="19"/>
        <v>97961.783759465936</v>
      </c>
    </row>
    <row r="14" spans="1:34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12451.598195532202</v>
      </c>
      <c r="V14" s="11">
        <f t="shared" si="8"/>
        <v>37780.401804467794</v>
      </c>
      <c r="W14" s="11">
        <f t="shared" si="9"/>
        <v>59764.401804467794</v>
      </c>
      <c r="X14" s="11">
        <f t="shared" si="1"/>
        <v>312400.40180446778</v>
      </c>
      <c r="Y14" s="11">
        <f t="shared" si="10"/>
        <v>32740.401804467798</v>
      </c>
      <c r="Z14" s="11">
        <f t="shared" si="11"/>
        <v>52528.401804467794</v>
      </c>
      <c r="AA14" s="11">
        <f t="shared" si="12"/>
        <v>279880.40180446778</v>
      </c>
      <c r="AB14" s="11">
        <f t="shared" si="13"/>
        <v>0.31863081771035656</v>
      </c>
      <c r="AC14" s="12">
        <f t="shared" si="14"/>
        <v>12038.000320383404</v>
      </c>
      <c r="AD14" s="12">
        <f t="shared" si="15"/>
        <v>19042.780216927884</v>
      </c>
      <c r="AE14" s="12">
        <f t="shared" si="16"/>
        <v>99540.39548000152</v>
      </c>
      <c r="AF14" s="12">
        <f t="shared" si="17"/>
        <v>10432.100999123208</v>
      </c>
      <c r="AG14" s="12">
        <f t="shared" si="18"/>
        <v>16737.167619975742</v>
      </c>
      <c r="AH14" s="12">
        <f t="shared" si="19"/>
        <v>89178.521288060729</v>
      </c>
    </row>
    <row r="15" spans="1:34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12451.598195532202</v>
      </c>
      <c r="V15" s="11">
        <f t="shared" si="8"/>
        <v>53860.401804467794</v>
      </c>
      <c r="W15" s="11">
        <f t="shared" si="9"/>
        <v>83884.401804467794</v>
      </c>
      <c r="X15" s="11">
        <f t="shared" si="1"/>
        <v>312484.40180446778</v>
      </c>
      <c r="Y15" s="11">
        <f t="shared" si="10"/>
        <v>47224.401804467794</v>
      </c>
      <c r="Z15" s="11">
        <f t="shared" si="11"/>
        <v>74224.401804467794</v>
      </c>
      <c r="AA15" s="11">
        <f t="shared" si="12"/>
        <v>279964.40180446778</v>
      </c>
      <c r="AB15" s="11">
        <f t="shared" si="13"/>
        <v>0.28966437973668779</v>
      </c>
      <c r="AC15" s="12">
        <f t="shared" si="14"/>
        <v>15601.439881059943</v>
      </c>
      <c r="AD15" s="12">
        <f t="shared" si="15"/>
        <v>24298.323218274258</v>
      </c>
      <c r="AE15" s="12">
        <f t="shared" si="16"/>
        <v>90515.600426081088</v>
      </c>
      <c r="AF15" s="12">
        <f t="shared" si="17"/>
        <v>13679.227057127284</v>
      </c>
      <c r="AG15" s="12">
        <f t="shared" si="18"/>
        <v>21500.165310017856</v>
      </c>
      <c r="AH15" s="12">
        <f t="shared" si="19"/>
        <v>81095.714797043998</v>
      </c>
    </row>
    <row r="16" spans="1:34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12451.598195532202</v>
      </c>
      <c r="V16" s="11">
        <f t="shared" si="8"/>
        <v>73852.401804467794</v>
      </c>
      <c r="W16" s="11">
        <f t="shared" si="9"/>
        <v>112912.40180446779</v>
      </c>
      <c r="X16" s="11">
        <f t="shared" si="1"/>
        <v>312520.40180446778</v>
      </c>
      <c r="Y16" s="11">
        <f t="shared" si="10"/>
        <v>65188.401804467794</v>
      </c>
      <c r="Z16" s="11">
        <f t="shared" si="11"/>
        <v>100336.40180446779</v>
      </c>
      <c r="AA16" s="11">
        <f t="shared" si="12"/>
        <v>279988.40180446778</v>
      </c>
      <c r="AB16" s="11">
        <f t="shared" si="13"/>
        <v>0.26333125430607973</v>
      </c>
      <c r="AC16" s="12">
        <f t="shared" si="14"/>
        <v>19447.64560068709</v>
      </c>
      <c r="AD16" s="12">
        <f t="shared" si="15"/>
        <v>29733.364393882566</v>
      </c>
      <c r="AE16" s="12">
        <f t="shared" si="16"/>
        <v>82296.389403410518</v>
      </c>
      <c r="AF16" s="12">
        <f t="shared" si="17"/>
        <v>17166.143613379216</v>
      </c>
      <c r="AG16" s="12">
        <f t="shared" si="18"/>
        <v>26421.710539729305</v>
      </c>
      <c r="AH16" s="12">
        <f t="shared" si="19"/>
        <v>73729.697038325132</v>
      </c>
    </row>
    <row r="17" spans="1:34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12451.598195532202</v>
      </c>
      <c r="V17" s="11">
        <f t="shared" si="8"/>
        <v>97888.401804467794</v>
      </c>
      <c r="W17" s="11">
        <f t="shared" si="9"/>
        <v>145936.40180446781</v>
      </c>
      <c r="X17" s="11">
        <f t="shared" si="1"/>
        <v>312544.40180446778</v>
      </c>
      <c r="Y17" s="11">
        <f t="shared" si="10"/>
        <v>86824.401804467794</v>
      </c>
      <c r="Z17" s="11">
        <f t="shared" si="11"/>
        <v>130096.40180446779</v>
      </c>
      <c r="AA17" s="11">
        <f t="shared" si="12"/>
        <v>280012.40180446778</v>
      </c>
      <c r="AB17" s="11">
        <f t="shared" si="13"/>
        <v>0.23939204936916339</v>
      </c>
      <c r="AC17" s="12">
        <f t="shared" si="14"/>
        <v>23433.705117443656</v>
      </c>
      <c r="AD17" s="12">
        <f t="shared" si="15"/>
        <v>34936.014305533223</v>
      </c>
      <c r="AE17" s="12">
        <f t="shared" si="16"/>
        <v>74820.644866830786</v>
      </c>
      <c r="AF17" s="12">
        <f t="shared" si="17"/>
        <v>20785.071483223233</v>
      </c>
      <c r="AG17" s="12">
        <f t="shared" si="18"/>
        <v>31144.04424352567</v>
      </c>
      <c r="AH17" s="12">
        <f t="shared" si="19"/>
        <v>67032.742716753171</v>
      </c>
    </row>
    <row r="18" spans="1:34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12451.598195532202</v>
      </c>
      <c r="V18" s="11">
        <f t="shared" si="8"/>
        <v>125536.40180446779</v>
      </c>
      <c r="W18" s="11">
        <f t="shared" si="9"/>
        <v>180796.40180446781</v>
      </c>
      <c r="X18" s="11">
        <f t="shared" si="1"/>
        <v>312556.40180446778</v>
      </c>
      <c r="Y18" s="11">
        <f t="shared" si="10"/>
        <v>111712.40180446779</v>
      </c>
      <c r="Z18" s="11">
        <f t="shared" si="11"/>
        <v>161464.40180446781</v>
      </c>
      <c r="AA18" s="11">
        <f t="shared" si="12"/>
        <v>280024.40180446778</v>
      </c>
      <c r="AB18" s="11">
        <f t="shared" si="13"/>
        <v>0.21762913579014853</v>
      </c>
      <c r="AC18" s="12">
        <f t="shared" si="14"/>
        <v>27320.378634911169</v>
      </c>
      <c r="AD18" s="12">
        <f t="shared" si="15"/>
        <v>39346.564678674782</v>
      </c>
      <c r="AE18" s="12">
        <f t="shared" si="16"/>
        <v>68021.379610384742</v>
      </c>
      <c r="AF18" s="12">
        <f t="shared" si="17"/>
        <v>24311.873461748157</v>
      </c>
      <c r="AG18" s="12">
        <f t="shared" si="18"/>
        <v>35139.358225579628</v>
      </c>
      <c r="AH18" s="12">
        <f t="shared" si="19"/>
        <v>60941.468564859635</v>
      </c>
    </row>
    <row r="19" spans="1:34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12451.598195532202</v>
      </c>
      <c r="V19" s="11">
        <f t="shared" si="8"/>
        <v>155620.40180446781</v>
      </c>
      <c r="W19" s="11">
        <f t="shared" si="9"/>
        <v>214396.40180446781</v>
      </c>
      <c r="X19" s="11">
        <f t="shared" si="1"/>
        <v>312568.40180446778</v>
      </c>
      <c r="Y19" s="11">
        <f t="shared" si="10"/>
        <v>138808.40180446781</v>
      </c>
      <c r="Z19" s="11">
        <f t="shared" si="11"/>
        <v>191668.40180446781</v>
      </c>
      <c r="AA19" s="11">
        <f t="shared" si="12"/>
        <v>280036.40180446778</v>
      </c>
      <c r="AB19" s="11">
        <f t="shared" si="13"/>
        <v>0.19784466890013502</v>
      </c>
      <c r="AC19" s="12">
        <f t="shared" si="14"/>
        <v>30788.666869110908</v>
      </c>
      <c r="AD19" s="12">
        <f t="shared" si="15"/>
        <v>42417.185128385245</v>
      </c>
      <c r="AE19" s="12">
        <f t="shared" si="16"/>
        <v>61839.991963649292</v>
      </c>
      <c r="AF19" s="12">
        <f t="shared" si="17"/>
        <v>27462.502295561837</v>
      </c>
      <c r="AG19" s="12">
        <f t="shared" si="18"/>
        <v>37920.571493622978</v>
      </c>
      <c r="AH19" s="12">
        <f t="shared" si="19"/>
        <v>55403.709194990101</v>
      </c>
    </row>
    <row r="20" spans="1:34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12451.598195532202</v>
      </c>
      <c r="V20" s="11">
        <f t="shared" si="8"/>
        <v>186376.40180446781</v>
      </c>
      <c r="W20" s="11">
        <f t="shared" si="9"/>
        <v>243772.40180446781</v>
      </c>
      <c r="X20" s="11">
        <f t="shared" si="1"/>
        <v>312568.40180446778</v>
      </c>
      <c r="Y20" s="11">
        <f t="shared" si="10"/>
        <v>166480.40180446781</v>
      </c>
      <c r="Z20" s="11">
        <f t="shared" si="11"/>
        <v>218116.40180446781</v>
      </c>
      <c r="AA20" s="11">
        <f t="shared" si="12"/>
        <v>280036.40180446778</v>
      </c>
      <c r="AB20" s="11">
        <f t="shared" si="13"/>
        <v>0.17985878990921364</v>
      </c>
      <c r="AC20" s="12">
        <f t="shared" si="14"/>
        <v>33521.434096184959</v>
      </c>
      <c r="AD20" s="12">
        <f t="shared" si="15"/>
        <v>43844.609201814186</v>
      </c>
      <c r="AE20" s="12">
        <f t="shared" si="16"/>
        <v>56218.174512408441</v>
      </c>
      <c r="AF20" s="12">
        <f t="shared" si="17"/>
        <v>29942.963612151249</v>
      </c>
      <c r="AG20" s="12">
        <f t="shared" si="18"/>
        <v>39230.1520879034</v>
      </c>
      <c r="AH20" s="12">
        <f t="shared" si="19"/>
        <v>50367.008359081905</v>
      </c>
    </row>
    <row r="21" spans="1:34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12451.598195532202</v>
      </c>
      <c r="V21" s="11">
        <f t="shared" si="8"/>
        <v>215632.40180446781</v>
      </c>
      <c r="W21" s="11">
        <f t="shared" si="9"/>
        <v>267028.40180446778</v>
      </c>
      <c r="X21" s="11">
        <f t="shared" si="1"/>
        <v>312568.40180446778</v>
      </c>
      <c r="Y21" s="11">
        <f t="shared" si="10"/>
        <v>192808.40180446781</v>
      </c>
      <c r="Z21" s="11">
        <f t="shared" si="11"/>
        <v>239080.40180446781</v>
      </c>
      <c r="AA21" s="11">
        <f t="shared" si="12"/>
        <v>280036.40180446778</v>
      </c>
      <c r="AB21" s="11">
        <f t="shared" si="13"/>
        <v>0.16350799082655781</v>
      </c>
      <c r="AC21" s="12">
        <f t="shared" si="14"/>
        <v>35257.620776153548</v>
      </c>
      <c r="AD21" s="12">
        <f t="shared" si="15"/>
        <v>43661.277472675312</v>
      </c>
      <c r="AE21" s="12">
        <f t="shared" si="16"/>
        <v>51107.431374916756</v>
      </c>
      <c r="AF21" s="12">
        <f t="shared" si="17"/>
        <v>31525.714393528197</v>
      </c>
      <c r="AG21" s="12">
        <f t="shared" si="18"/>
        <v>39091.556145054681</v>
      </c>
      <c r="AH21" s="12">
        <f t="shared" si="19"/>
        <v>45788.189417347174</v>
      </c>
    </row>
    <row r="22" spans="1:34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12451.598195532202</v>
      </c>
      <c r="V22" s="11">
        <f t="shared" si="8"/>
        <v>241420.40180446781</v>
      </c>
      <c r="W22" s="11">
        <f t="shared" si="9"/>
        <v>283828.40180446778</v>
      </c>
      <c r="X22" s="11">
        <f t="shared" si="1"/>
        <v>312568.40180446778</v>
      </c>
      <c r="Y22" s="11">
        <f t="shared" si="10"/>
        <v>216028.40180446781</v>
      </c>
      <c r="Z22" s="11">
        <f t="shared" si="11"/>
        <v>254176.40180446781</v>
      </c>
      <c r="AA22" s="11">
        <f t="shared" si="12"/>
        <v>280036.40180446778</v>
      </c>
      <c r="AB22" s="11">
        <f t="shared" si="13"/>
        <v>0.14864362802414349</v>
      </c>
      <c r="AC22" s="12">
        <f t="shared" si="14"/>
        <v>35885.604403262572</v>
      </c>
      <c r="AD22" s="12">
        <f t="shared" si="15"/>
        <v>42189.283380510446</v>
      </c>
      <c r="AE22" s="12">
        <f t="shared" si="16"/>
        <v>46461.301249924327</v>
      </c>
      <c r="AF22" s="12">
        <f t="shared" si="17"/>
        <v>32111.245400473523</v>
      </c>
      <c r="AG22" s="12">
        <f t="shared" si="18"/>
        <v>37781.70252233855</v>
      </c>
      <c r="AH22" s="12">
        <f t="shared" si="19"/>
        <v>41625.626743042892</v>
      </c>
    </row>
    <row r="25" spans="1:34" x14ac:dyDescent="0.3">
      <c r="J25" s="3">
        <v>29262</v>
      </c>
      <c r="K25" t="s">
        <v>38</v>
      </c>
      <c r="L25">
        <v>0.1</v>
      </c>
    </row>
    <row r="27" spans="1:34" x14ac:dyDescent="0.3">
      <c r="A27" t="s">
        <v>81</v>
      </c>
      <c r="R27" t="s">
        <v>85</v>
      </c>
    </row>
    <row r="28" spans="1:34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3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3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3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3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3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3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3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3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3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3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3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3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3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3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3">
      <c r="A52" t="s">
        <v>82</v>
      </c>
    </row>
    <row r="53" spans="1:7" x14ac:dyDescent="0.3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3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3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3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3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3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3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3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3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3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3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3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3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3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3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3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3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3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3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3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3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3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opLeftCell="A4" workbookViewId="0">
      <selection activeCell="F18" sqref="F18"/>
    </sheetView>
  </sheetViews>
  <sheetFormatPr defaultRowHeight="14.4" x14ac:dyDescent="0.3"/>
  <cols>
    <col min="19" max="19" width="14.88671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Ahmadzay</cp:lastModifiedBy>
  <dcterms:created xsi:type="dcterms:W3CDTF">2018-03-18T14:40:49Z</dcterms:created>
  <dcterms:modified xsi:type="dcterms:W3CDTF">2018-06-24T13:37:57Z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