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dva-my.sharepoint.com/personal/arantxav_advaoptical_com/Documents/thesis_results/processing/2_fibers/"/>
    </mc:Choice>
  </mc:AlternateContent>
  <xr:revisionPtr revIDLastSave="0" documentId="13_ncr:20001_{ED32C7E5-7BBC-46E8-89DF-3748171EBCE8}" xr6:coauthVersionLast="47" xr6:coauthVersionMax="47" xr10:uidLastSave="{00000000-0000-0000-0000-000000000000}"/>
  <bookViews>
    <workbookView xWindow="22932" yWindow="-108" windowWidth="30936" windowHeight="16896" tabRatio="816" xr2:uid="{00000000-000D-0000-FFFF-FFFF00000000}"/>
  </bookViews>
  <sheets>
    <sheet name="Conclusion" sheetId="26" r:id="rId1"/>
    <sheet name="Nobel_EU_Upgrade_order" sheetId="30" state="hidden" r:id="rId2"/>
    <sheet name="Spain_Upgrade_order" sheetId="31" state="hidden" r:id="rId3"/>
    <sheet name="Germany_17_Upgrade_order" sheetId="29" state="hidden" r:id="rId4"/>
    <sheet name="Sweden_Upgrade_order" sheetId="32" state="hidden" r:id="rId5"/>
    <sheet name="Upgrade_order" sheetId="24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Germany_17_Number_lightpaths!#REF!</definedName>
    <definedName name="ExternalData_1" localSheetId="3" hidden="1">Germany_17_Upgrade_order!#REF!</definedName>
    <definedName name="ExternalData_1" localSheetId="10" hidden="1">Nobel_EU_Number_lightpaths!#REF!</definedName>
    <definedName name="ExternalData_1" localSheetId="1" hidden="1">Nobel_EU_Upgrade_order!$A$1:$AE$42</definedName>
    <definedName name="ExternalData_1" localSheetId="12" hidden="1">Spain_Number_lightpaths!#REF!</definedName>
    <definedName name="ExternalData_1" localSheetId="2" hidden="1">Spain_Upgrade_order!#REF!</definedName>
    <definedName name="ExternalData_1" localSheetId="6" hidden="1">SummaryU!#REF!</definedName>
    <definedName name="ExternalData_1" localSheetId="13" hidden="1">Sweden_Number_lightpaths!$A$1:$G$532</definedName>
    <definedName name="ExternalData_1" localSheetId="4" hidden="1">Sweden_Upgrade_order!#REF!</definedName>
    <definedName name="ExternalData_2" localSheetId="11" hidden="1">Germany_17_Number_lightpaths!#REF!</definedName>
    <definedName name="ExternalData_2" localSheetId="3" hidden="1">Germany_17_Upgrade_order!$A$1:$AE$27</definedName>
    <definedName name="ExternalData_2" localSheetId="10" hidden="1">Nobel_EU_Number_lightpaths!#REF!</definedName>
    <definedName name="ExternalData_2" localSheetId="12" hidden="1">Spain_Number_lightpaths!$A$1:$G$1</definedName>
    <definedName name="ExternalData_2" localSheetId="2" hidden="1">Spain_Upgrade_order!$A$1:$AE$29</definedName>
    <definedName name="ExternalData_2" localSheetId="13" hidden="1">Sweden_Number_lightpaths!#REF!</definedName>
    <definedName name="ExternalData_2" localSheetId="4" hidden="1">Sweden_Upgrade_order!$A$1:$AE$30</definedName>
    <definedName name="ExternalData_2" localSheetId="5" hidden="1">Upgrade_order!$A$1:$AG$42</definedName>
    <definedName name="ExternalData_3" localSheetId="12" hidden="1">Spain_Number_lightpaths!#REF!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4" l="1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F5" i="21"/>
  <c r="K5" i="21" s="1"/>
  <c r="F6" i="21"/>
  <c r="F7" i="21"/>
  <c r="P7" i="21" s="1"/>
  <c r="F8" i="21"/>
  <c r="K8" i="21" s="1"/>
  <c r="F9" i="21"/>
  <c r="P9" i="21" s="1"/>
  <c r="F10" i="21"/>
  <c r="K10" i="21" s="1"/>
  <c r="F11" i="21"/>
  <c r="P11" i="21" s="1"/>
  <c r="F12" i="21"/>
  <c r="P12" i="21" s="1"/>
  <c r="F13" i="21"/>
  <c r="K13" i="21" s="1"/>
  <c r="F14" i="21"/>
  <c r="F15" i="21"/>
  <c r="F16" i="21"/>
  <c r="P16" i="21" s="1"/>
  <c r="F17" i="21"/>
  <c r="K17" i="21" s="1"/>
  <c r="F18" i="21"/>
  <c r="P18" i="21" s="1"/>
  <c r="F19" i="21"/>
  <c r="K19" i="21" s="1"/>
  <c r="F20" i="21"/>
  <c r="P20" i="21" s="1"/>
  <c r="F21" i="21"/>
  <c r="P21" i="21" s="1"/>
  <c r="F22" i="21"/>
  <c r="P22" i="21" s="1"/>
  <c r="F23" i="21"/>
  <c r="K23" i="21" s="1"/>
  <c r="F24" i="21"/>
  <c r="P24" i="21" s="1"/>
  <c r="F25" i="21"/>
  <c r="P25" i="21" s="1"/>
  <c r="F26" i="21"/>
  <c r="P26" i="21" s="1"/>
  <c r="F27" i="21"/>
  <c r="P27" i="21" s="1"/>
  <c r="F28" i="21"/>
  <c r="K28" i="21" s="1"/>
  <c r="F29" i="21"/>
  <c r="P29" i="21" s="1"/>
  <c r="F30" i="21"/>
  <c r="P30" i="21" s="1"/>
  <c r="F31" i="21"/>
  <c r="P31" i="21" s="1"/>
  <c r="F32" i="21"/>
  <c r="K32" i="21" s="1"/>
  <c r="F33" i="21"/>
  <c r="P33" i="21" s="1"/>
  <c r="F4" i="21"/>
  <c r="K4" i="21" s="1"/>
  <c r="F5" i="7"/>
  <c r="K5" i="7" s="1"/>
  <c r="F6" i="7"/>
  <c r="F7" i="7"/>
  <c r="K7" i="7" s="1"/>
  <c r="F8" i="7"/>
  <c r="F9" i="7"/>
  <c r="F10" i="7"/>
  <c r="K10" i="7" s="1"/>
  <c r="F11" i="7"/>
  <c r="K11" i="7" s="1"/>
  <c r="F12" i="7"/>
  <c r="F13" i="7"/>
  <c r="K13" i="7" s="1"/>
  <c r="F14" i="7"/>
  <c r="K14" i="7" s="1"/>
  <c r="F15" i="7"/>
  <c r="F16" i="7"/>
  <c r="K16" i="7" s="1"/>
  <c r="F17" i="7"/>
  <c r="K17" i="7" s="1"/>
  <c r="F18" i="7"/>
  <c r="F19" i="7"/>
  <c r="K19" i="7" s="1"/>
  <c r="F20" i="7"/>
  <c r="K20" i="7" s="1"/>
  <c r="F21" i="7"/>
  <c r="F22" i="7"/>
  <c r="K22" i="7" s="1"/>
  <c r="F23" i="7"/>
  <c r="K23" i="7" s="1"/>
  <c r="F24" i="7"/>
  <c r="F25" i="7"/>
  <c r="K25" i="7" s="1"/>
  <c r="F26" i="7"/>
  <c r="K26" i="7" s="1"/>
  <c r="F27" i="7"/>
  <c r="F28" i="7"/>
  <c r="K28" i="7" s="1"/>
  <c r="F29" i="7"/>
  <c r="K29" i="7" s="1"/>
  <c r="F30" i="7"/>
  <c r="F31" i="7"/>
  <c r="K31" i="7" s="1"/>
  <c r="F32" i="7"/>
  <c r="K32" i="7" s="1"/>
  <c r="F33" i="7"/>
  <c r="F4" i="7"/>
  <c r="K4" i="7" s="1"/>
  <c r="D5" i="21"/>
  <c r="D6" i="21"/>
  <c r="N6" i="21" s="1"/>
  <c r="D7" i="21"/>
  <c r="D8" i="21"/>
  <c r="D9" i="21"/>
  <c r="N9" i="21" s="1"/>
  <c r="D10" i="21"/>
  <c r="I10" i="21" s="1"/>
  <c r="D11" i="21"/>
  <c r="I11" i="21" s="1"/>
  <c r="D12" i="21"/>
  <c r="N12" i="21" s="1"/>
  <c r="D13" i="21"/>
  <c r="N13" i="21" s="1"/>
  <c r="D14" i="21"/>
  <c r="D15" i="21"/>
  <c r="D16" i="21"/>
  <c r="D17" i="21"/>
  <c r="D18" i="21"/>
  <c r="N18" i="21" s="1"/>
  <c r="D19" i="21"/>
  <c r="D20" i="21"/>
  <c r="N20" i="21" s="1"/>
  <c r="D21" i="21"/>
  <c r="D22" i="21"/>
  <c r="N22" i="21" s="1"/>
  <c r="D23" i="21"/>
  <c r="I23" i="21" s="1"/>
  <c r="D24" i="21"/>
  <c r="N24" i="21" s="1"/>
  <c r="D25" i="21"/>
  <c r="I25" i="21" s="1"/>
  <c r="D26" i="21"/>
  <c r="N26" i="21" s="1"/>
  <c r="D27" i="21"/>
  <c r="D28" i="21"/>
  <c r="N28" i="21" s="1"/>
  <c r="D29" i="21"/>
  <c r="I29" i="21" s="1"/>
  <c r="D30" i="21"/>
  <c r="N30" i="21" s="1"/>
  <c r="D31" i="21"/>
  <c r="D32" i="21"/>
  <c r="I32" i="21" s="1"/>
  <c r="D33" i="21"/>
  <c r="N33" i="21" s="1"/>
  <c r="D4" i="21"/>
  <c r="N4" i="21" s="1"/>
  <c r="D5" i="7"/>
  <c r="I5" i="7" s="1"/>
  <c r="D6" i="7"/>
  <c r="D7" i="7"/>
  <c r="I7" i="7" s="1"/>
  <c r="D8" i="7"/>
  <c r="D9" i="7"/>
  <c r="D10" i="7"/>
  <c r="I10" i="7" s="1"/>
  <c r="D11" i="7"/>
  <c r="I11" i="7" s="1"/>
  <c r="D12" i="7"/>
  <c r="D13" i="7"/>
  <c r="I13" i="7" s="1"/>
  <c r="D14" i="7"/>
  <c r="I14" i="7" s="1"/>
  <c r="D15" i="7"/>
  <c r="D16" i="7"/>
  <c r="I16" i="7" s="1"/>
  <c r="D17" i="7"/>
  <c r="I17" i="7" s="1"/>
  <c r="D18" i="7"/>
  <c r="D19" i="7"/>
  <c r="I19" i="7" s="1"/>
  <c r="D20" i="7"/>
  <c r="I20" i="7" s="1"/>
  <c r="D21" i="7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E5" i="7"/>
  <c r="E6" i="7"/>
  <c r="E7" i="7"/>
  <c r="J7" i="7" s="1"/>
  <c r="E8" i="7"/>
  <c r="E9" i="7"/>
  <c r="E10" i="7"/>
  <c r="J10" i="7" s="1"/>
  <c r="E11" i="7"/>
  <c r="J11" i="7" s="1"/>
  <c r="E12" i="7"/>
  <c r="E13" i="7"/>
  <c r="E14" i="7"/>
  <c r="J14" i="7" s="1"/>
  <c r="E15" i="7"/>
  <c r="E16" i="7"/>
  <c r="E17" i="7"/>
  <c r="J17" i="7" s="1"/>
  <c r="E18" i="7"/>
  <c r="E19" i="7"/>
  <c r="J19" i="7" s="1"/>
  <c r="E20" i="7"/>
  <c r="J20" i="7" s="1"/>
  <c r="E21" i="7"/>
  <c r="E22" i="7"/>
  <c r="J22" i="7" s="1"/>
  <c r="E23" i="7"/>
  <c r="J23" i="7" s="1"/>
  <c r="E24" i="7"/>
  <c r="E25" i="7"/>
  <c r="E26" i="7"/>
  <c r="E27" i="7"/>
  <c r="E28" i="7"/>
  <c r="J28" i="7" s="1"/>
  <c r="E29" i="7"/>
  <c r="E30" i="7"/>
  <c r="J30" i="7" s="1"/>
  <c r="E31" i="7"/>
  <c r="J31" i="7" s="1"/>
  <c r="E32" i="7"/>
  <c r="J32" i="7" s="1"/>
  <c r="E33" i="7"/>
  <c r="E4" i="7"/>
  <c r="J4" i="7" s="1"/>
  <c r="E5" i="21"/>
  <c r="J5" i="21" s="1"/>
  <c r="E6" i="21"/>
  <c r="J6" i="21" s="1"/>
  <c r="E7" i="21"/>
  <c r="E8" i="21"/>
  <c r="E9" i="21"/>
  <c r="O9" i="21" s="1"/>
  <c r="E10" i="21"/>
  <c r="O10" i="21" s="1"/>
  <c r="E11" i="21"/>
  <c r="E12" i="21"/>
  <c r="O12" i="21" s="1"/>
  <c r="E13" i="21"/>
  <c r="O13" i="21" s="1"/>
  <c r="E14" i="21"/>
  <c r="O14" i="21" s="1"/>
  <c r="E15" i="21"/>
  <c r="O15" i="21" s="1"/>
  <c r="E16" i="21"/>
  <c r="O16" i="21" s="1"/>
  <c r="E17" i="21"/>
  <c r="J17" i="21" s="1"/>
  <c r="E18" i="21"/>
  <c r="O18" i="21" s="1"/>
  <c r="E19" i="21"/>
  <c r="J19" i="21" s="1"/>
  <c r="E20" i="21"/>
  <c r="E21" i="21"/>
  <c r="E22" i="21"/>
  <c r="O22" i="21" s="1"/>
  <c r="E23" i="21"/>
  <c r="J23" i="21" s="1"/>
  <c r="E24" i="21"/>
  <c r="O24" i="21" s="1"/>
  <c r="E25" i="21"/>
  <c r="J25" i="21" s="1"/>
  <c r="E26" i="21"/>
  <c r="O26" i="21" s="1"/>
  <c r="E27" i="21"/>
  <c r="O27" i="21" s="1"/>
  <c r="E28" i="21"/>
  <c r="O28" i="21" s="1"/>
  <c r="E29" i="21"/>
  <c r="O29" i="21" s="1"/>
  <c r="E30" i="21"/>
  <c r="J30" i="21" s="1"/>
  <c r="E31" i="21"/>
  <c r="O31" i="21" s="1"/>
  <c r="E32" i="21"/>
  <c r="O32" i="21" s="1"/>
  <c r="E33" i="21"/>
  <c r="O33" i="21" s="1"/>
  <c r="E4" i="21"/>
  <c r="J4" i="21" s="1"/>
  <c r="C5" i="21"/>
  <c r="H5" i="21" s="1"/>
  <c r="C6" i="21"/>
  <c r="C7" i="21"/>
  <c r="C8" i="21"/>
  <c r="C9" i="21"/>
  <c r="M9" i="21" s="1"/>
  <c r="C10" i="21"/>
  <c r="M10" i="21" s="1"/>
  <c r="C11" i="21"/>
  <c r="M11" i="21" s="1"/>
  <c r="C12" i="21"/>
  <c r="C13" i="21"/>
  <c r="H13" i="21" s="1"/>
  <c r="C14" i="21"/>
  <c r="H14" i="21" s="1"/>
  <c r="C15" i="21"/>
  <c r="C16" i="21"/>
  <c r="C17" i="21"/>
  <c r="M17" i="21" s="1"/>
  <c r="C18" i="21"/>
  <c r="C19" i="21"/>
  <c r="M19" i="21" s="1"/>
  <c r="C20" i="21"/>
  <c r="H20" i="21" s="1"/>
  <c r="C21" i="21"/>
  <c r="M21" i="21" s="1"/>
  <c r="C22" i="21"/>
  <c r="M22" i="21" s="1"/>
  <c r="C23" i="21"/>
  <c r="H23" i="21" s="1"/>
  <c r="C24" i="21"/>
  <c r="M24" i="21" s="1"/>
  <c r="C25" i="21"/>
  <c r="C26" i="21"/>
  <c r="M26" i="21" s="1"/>
  <c r="C27" i="21"/>
  <c r="H27" i="21" s="1"/>
  <c r="C28" i="21"/>
  <c r="M28" i="21" s="1"/>
  <c r="C29" i="21"/>
  <c r="H29" i="21" s="1"/>
  <c r="C30" i="21"/>
  <c r="M30" i="21" s="1"/>
  <c r="C31" i="21"/>
  <c r="H31" i="21" s="1"/>
  <c r="C32" i="21"/>
  <c r="M32" i="21" s="1"/>
  <c r="C33" i="21"/>
  <c r="M33" i="21" s="1"/>
  <c r="C4" i="21"/>
  <c r="M4" i="21" s="1"/>
  <c r="C5" i="7"/>
  <c r="H5" i="7" s="1"/>
  <c r="C6" i="7"/>
  <c r="C7" i="7"/>
  <c r="H7" i="7" s="1"/>
  <c r="C8" i="7"/>
  <c r="C9" i="7"/>
  <c r="C10" i="7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H19" i="7" s="1"/>
  <c r="C20" i="7"/>
  <c r="H20" i="7" s="1"/>
  <c r="C21" i="7"/>
  <c r="C22" i="7"/>
  <c r="H22" i="7" s="1"/>
  <c r="C23" i="7"/>
  <c r="H23" i="7" s="1"/>
  <c r="C24" i="7"/>
  <c r="C25" i="7"/>
  <c r="H25" i="7" s="1"/>
  <c r="C26" i="7"/>
  <c r="H26" i="7" s="1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E47" i="24" a="1"/>
  <c r="E47" i="24" s="1"/>
  <c r="G46" i="24" a="1"/>
  <c r="G46" i="24" s="1"/>
  <c r="J8" i="7"/>
  <c r="J16" i="7"/>
  <c r="O7" i="21"/>
  <c r="J8" i="21"/>
  <c r="O11" i="21"/>
  <c r="N8" i="21"/>
  <c r="N14" i="21"/>
  <c r="N16" i="21"/>
  <c r="K15" i="21"/>
  <c r="P47" i="24" a="1"/>
  <c r="P47" i="24" s="1"/>
  <c r="M47" i="24" a="1"/>
  <c r="M47" i="24" s="1"/>
  <c r="J47" i="24" a="1"/>
  <c r="J47" i="24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N127" i="26"/>
  <c r="O127" i="26"/>
  <c r="P127" i="26"/>
  <c r="Q127" i="26"/>
  <c r="R127" i="26"/>
  <c r="S127" i="26"/>
  <c r="L127" i="26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31" i="24"/>
  <c r="B32" i="24"/>
  <c r="B33" i="24"/>
  <c r="B34" i="24"/>
  <c r="B35" i="24"/>
  <c r="B36" i="24"/>
  <c r="B37" i="24"/>
  <c r="B38" i="24"/>
  <c r="B39" i="24"/>
  <c r="B40" i="24"/>
  <c r="B41" i="24"/>
  <c r="B42" i="24"/>
  <c r="B30" i="24"/>
  <c r="H46" i="24" a="1"/>
  <c r="H46" i="24" s="1"/>
  <c r="D46" i="24" a="1"/>
  <c r="D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K47" i="24" a="1"/>
  <c r="K47" i="24" s="1"/>
  <c r="H47" i="24" a="1"/>
  <c r="H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S47" i="24" a="1"/>
  <c r="S47" i="24" s="1"/>
  <c r="D47" i="24" a="1"/>
  <c r="D47" i="24" s="1"/>
  <c r="AE46" i="24" a="1"/>
  <c r="AE46" i="24" s="1"/>
  <c r="AB46" i="24" a="1"/>
  <c r="AB46" i="24" s="1"/>
  <c r="Y46" i="24" a="1"/>
  <c r="Y46" i="24" s="1"/>
  <c r="V46" i="24" a="1"/>
  <c r="V46" i="24" s="1"/>
  <c r="S46" i="24" a="1"/>
  <c r="S46" i="24" s="1"/>
  <c r="P46" i="24" a="1"/>
  <c r="P46" i="24" s="1"/>
  <c r="M46" i="24" a="1"/>
  <c r="M46" i="24" s="1"/>
  <c r="J46" i="24" a="1"/>
  <c r="J46" i="24" s="1"/>
  <c r="E46" i="24" a="1"/>
  <c r="E46" i="24" s="1"/>
  <c r="G47" i="24" a="1"/>
  <c r="G47" i="24" s="1"/>
  <c r="G33" i="21"/>
  <c r="G30" i="21"/>
  <c r="G27" i="21"/>
  <c r="G24" i="21"/>
  <c r="G21" i="21"/>
  <c r="G18" i="21"/>
  <c r="G15" i="21"/>
  <c r="G12" i="21"/>
  <c r="G9" i="21"/>
  <c r="G6" i="21"/>
  <c r="J20" i="21"/>
  <c r="N7" i="21"/>
  <c r="N15" i="21"/>
  <c r="I19" i="21"/>
  <c r="N31" i="21"/>
  <c r="M8" i="21"/>
  <c r="H16" i="21"/>
  <c r="H25" i="21"/>
  <c r="N25" i="21"/>
  <c r="N17" i="21"/>
  <c r="K16" i="21"/>
  <c r="I16" i="21"/>
  <c r="M15" i="21"/>
  <c r="P14" i="21"/>
  <c r="P13" i="21"/>
  <c r="M13" i="21"/>
  <c r="H7" i="21"/>
  <c r="M7" i="21"/>
  <c r="P6" i="21"/>
  <c r="M6" i="21"/>
  <c r="I5" i="21"/>
  <c r="N5" i="21"/>
  <c r="M5" i="21"/>
  <c r="J25" i="7"/>
  <c r="J26" i="7"/>
  <c r="H8" i="7"/>
  <c r="H10" i="7"/>
  <c r="G33" i="7"/>
  <c r="G30" i="7"/>
  <c r="G27" i="7"/>
  <c r="G24" i="7"/>
  <c r="G21" i="7"/>
  <c r="G18" i="7"/>
  <c r="G15" i="7"/>
  <c r="G12" i="7"/>
  <c r="G9" i="7"/>
  <c r="G6" i="7"/>
  <c r="K8" i="7"/>
  <c r="J5" i="7"/>
  <c r="J13" i="7"/>
  <c r="J15" i="7"/>
  <c r="J29" i="7"/>
  <c r="I8" i="7"/>
  <c r="P5" i="21" l="1"/>
  <c r="G38" i="21"/>
  <c r="C46" i="7"/>
  <c r="H10" i="21"/>
  <c r="H18" i="7"/>
  <c r="B41" i="7" s="1"/>
  <c r="M23" i="21"/>
  <c r="F43" i="21" s="1"/>
  <c r="J14" i="21"/>
  <c r="J21" i="7"/>
  <c r="D42" i="7" s="1"/>
  <c r="H40" i="21"/>
  <c r="J10" i="21"/>
  <c r="D40" i="7"/>
  <c r="D45" i="7"/>
  <c r="H46" i="21"/>
  <c r="F38" i="21"/>
  <c r="F47" i="24" a="1"/>
  <c r="F47" i="24" s="1"/>
  <c r="T52" i="24" s="1"/>
  <c r="I44" i="21"/>
  <c r="P8" i="21"/>
  <c r="I38" i="21" s="1"/>
  <c r="K15" i="7"/>
  <c r="E40" i="7" s="1"/>
  <c r="G40" i="21"/>
  <c r="G41" i="21"/>
  <c r="G37" i="21"/>
  <c r="I8" i="21"/>
  <c r="I14" i="21"/>
  <c r="I22" i="21"/>
  <c r="I6" i="21"/>
  <c r="J21" i="21"/>
  <c r="D42" i="21" s="1"/>
  <c r="D37" i="21"/>
  <c r="H39" i="21"/>
  <c r="F37" i="21"/>
  <c r="J9" i="21"/>
  <c r="J9" i="7"/>
  <c r="D38" i="7" s="1"/>
  <c r="H9" i="21"/>
  <c r="I18" i="7"/>
  <c r="C41" i="7" s="1"/>
  <c r="H15" i="7"/>
  <c r="B40" i="7" s="1"/>
  <c r="I21" i="7"/>
  <c r="C42" i="7" s="1"/>
  <c r="H21" i="7"/>
  <c r="B42" i="7" s="1"/>
  <c r="K33" i="7"/>
  <c r="E46" i="7" s="1"/>
  <c r="J7" i="21"/>
  <c r="O23" i="21"/>
  <c r="H43" i="21" s="1"/>
  <c r="O17" i="21"/>
  <c r="H41" i="21" s="1"/>
  <c r="J24" i="7"/>
  <c r="D43" i="7" s="1"/>
  <c r="J27" i="7"/>
  <c r="D44" i="7" s="1"/>
  <c r="M20" i="21"/>
  <c r="F42" i="21" s="1"/>
  <c r="H26" i="21"/>
  <c r="B44" i="21" s="1"/>
  <c r="H21" i="21"/>
  <c r="M29" i="21"/>
  <c r="F45" i="21" s="1"/>
  <c r="I12" i="7"/>
  <c r="C39" i="7" s="1"/>
  <c r="N11" i="21"/>
  <c r="K6" i="7"/>
  <c r="E37" i="7" s="1"/>
  <c r="K30" i="7"/>
  <c r="E45" i="7" s="1"/>
  <c r="K26" i="21"/>
  <c r="P10" i="21"/>
  <c r="I39" i="21" s="1"/>
  <c r="Q138" i="26"/>
  <c r="P138" i="26"/>
  <c r="M138" i="26"/>
  <c r="S138" i="26"/>
  <c r="F100" i="26"/>
  <c r="C100" i="26"/>
  <c r="B100" i="26"/>
  <c r="L100" i="26"/>
  <c r="V100" i="26"/>
  <c r="B138" i="26"/>
  <c r="L138" i="26"/>
  <c r="V138" i="26"/>
  <c r="I100" i="26"/>
  <c r="S100" i="26"/>
  <c r="AC100" i="26"/>
  <c r="I138" i="26"/>
  <c r="AC138" i="26"/>
  <c r="H100" i="26"/>
  <c r="R100" i="26"/>
  <c r="AB100" i="26"/>
  <c r="H138" i="26"/>
  <c r="R138" i="26"/>
  <c r="AB138" i="26"/>
  <c r="G100" i="26"/>
  <c r="Q100" i="26"/>
  <c r="AA100" i="26"/>
  <c r="G138" i="26"/>
  <c r="AA138" i="26"/>
  <c r="Z138" i="26"/>
  <c r="E100" i="26"/>
  <c r="O100" i="26"/>
  <c r="Y100" i="26"/>
  <c r="E138" i="26"/>
  <c r="O138" i="26"/>
  <c r="Y138" i="26"/>
  <c r="P100" i="26"/>
  <c r="D100" i="26"/>
  <c r="N100" i="26"/>
  <c r="X100" i="26"/>
  <c r="D138" i="26"/>
  <c r="N138" i="26"/>
  <c r="X138" i="26"/>
  <c r="Z100" i="26"/>
  <c r="F138" i="26"/>
  <c r="M100" i="26"/>
  <c r="W100" i="26"/>
  <c r="C138" i="26"/>
  <c r="W138" i="26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B40" i="21" s="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L47" i="24" a="1"/>
  <c r="L47" i="24" s="1"/>
  <c r="G53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I47" i="24" a="1"/>
  <c r="I47" i="24" s="1"/>
  <c r="T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H33" i="21"/>
  <c r="H32" i="2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F40" i="21" s="1"/>
  <c r="P15" i="21"/>
  <c r="I40" i="21" s="1"/>
  <c r="P17" i="21"/>
  <c r="I41" i="21" s="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I31" i="21"/>
  <c r="N32" i="21"/>
  <c r="G46" i="21" s="1"/>
  <c r="I4" i="21"/>
  <c r="H6" i="21"/>
  <c r="H8" i="21"/>
  <c r="K9" i="21"/>
  <c r="K11" i="21"/>
  <c r="J13" i="21"/>
  <c r="I15" i="21"/>
  <c r="I17" i="21"/>
  <c r="M18" i="21"/>
  <c r="H19" i="21"/>
  <c r="K22" i="21"/>
  <c r="P23" i="21"/>
  <c r="I43" i="21" s="1"/>
  <c r="J24" i="21"/>
  <c r="O25" i="21"/>
  <c r="H44" i="21" s="1"/>
  <c r="J26" i="21"/>
  <c r="N27" i="21"/>
  <c r="G44" i="21" s="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P11" i="7"/>
  <c r="P9" i="7"/>
  <c r="P7" i="7"/>
  <c r="P5" i="7"/>
  <c r="P4" i="7"/>
  <c r="O31" i="7"/>
  <c r="O29" i="7"/>
  <c r="O27" i="7"/>
  <c r="O25" i="7"/>
  <c r="O23" i="7"/>
  <c r="O21" i="7"/>
  <c r="O19" i="7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N11" i="7"/>
  <c r="N9" i="7"/>
  <c r="N7" i="7"/>
  <c r="N5" i="7"/>
  <c r="N4" i="7"/>
  <c r="M31" i="7"/>
  <c r="M29" i="7"/>
  <c r="M27" i="7"/>
  <c r="M25" i="7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O8" i="7"/>
  <c r="O6" i="7"/>
  <c r="O33" i="7"/>
  <c r="N32" i="7"/>
  <c r="N30" i="7"/>
  <c r="N28" i="7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D41" i="21" l="1"/>
  <c r="D44" i="21"/>
  <c r="B46" i="21"/>
  <c r="D39" i="21"/>
  <c r="H42" i="21"/>
  <c r="H40" i="7"/>
  <c r="H51" i="26" s="1"/>
  <c r="C41" i="21"/>
  <c r="G40" i="7"/>
  <c r="C40" i="21"/>
  <c r="G41" i="7"/>
  <c r="Q52" i="26" s="1"/>
  <c r="G42" i="21"/>
  <c r="G53" i="26" s="1"/>
  <c r="AA10" i="26"/>
  <c r="C42" i="21"/>
  <c r="C53" i="26" s="1"/>
  <c r="C43" i="21"/>
  <c r="C13" i="26" s="1"/>
  <c r="C45" i="21"/>
  <c r="W15" i="26" s="1"/>
  <c r="W10" i="26"/>
  <c r="C44" i="21"/>
  <c r="W55" i="26" s="1"/>
  <c r="C38" i="21"/>
  <c r="W49" i="26" s="1"/>
  <c r="G43" i="7"/>
  <c r="G54" i="26" s="1"/>
  <c r="B39" i="21"/>
  <c r="B9" i="26" s="1"/>
  <c r="B38" i="21"/>
  <c r="L8" i="26" s="1"/>
  <c r="L16" i="26"/>
  <c r="F41" i="21"/>
  <c r="B41" i="21"/>
  <c r="B11" i="26" s="1"/>
  <c r="X53" i="26"/>
  <c r="N12" i="26"/>
  <c r="D12" i="26"/>
  <c r="D40" i="21"/>
  <c r="N10" i="26" s="1"/>
  <c r="D45" i="21"/>
  <c r="X56" i="26" s="1"/>
  <c r="D43" i="21"/>
  <c r="N54" i="26" s="1"/>
  <c r="H46" i="7"/>
  <c r="H57" i="26" s="1"/>
  <c r="D46" i="21"/>
  <c r="D57" i="26" s="1"/>
  <c r="H43" i="7"/>
  <c r="H54" i="26" s="1"/>
  <c r="E45" i="21"/>
  <c r="E39" i="21"/>
  <c r="Y50" i="26" s="1"/>
  <c r="E51" i="26"/>
  <c r="I41" i="7"/>
  <c r="I52" i="26" s="1"/>
  <c r="B43" i="21"/>
  <c r="B45" i="21"/>
  <c r="L15" i="26" s="1"/>
  <c r="B42" i="21"/>
  <c r="F43" i="7"/>
  <c r="F54" i="26" s="1"/>
  <c r="F46" i="7"/>
  <c r="F16" i="26" s="1"/>
  <c r="I42" i="7"/>
  <c r="S53" i="26" s="1"/>
  <c r="E43" i="21"/>
  <c r="O13" i="26" s="1"/>
  <c r="E46" i="21"/>
  <c r="Y16" i="26" s="1"/>
  <c r="Y51" i="26"/>
  <c r="E38" i="21"/>
  <c r="Y49" i="26" s="1"/>
  <c r="E42" i="21"/>
  <c r="O12" i="26" s="1"/>
  <c r="I45" i="7"/>
  <c r="S56" i="26" s="1"/>
  <c r="I44" i="7"/>
  <c r="I55" i="26" s="1"/>
  <c r="E44" i="21"/>
  <c r="E14" i="26" s="1"/>
  <c r="O11" i="26"/>
  <c r="Y52" i="26"/>
  <c r="E11" i="26"/>
  <c r="E52" i="26"/>
  <c r="O52" i="26"/>
  <c r="Y11" i="26"/>
  <c r="E56" i="26"/>
  <c r="O15" i="26"/>
  <c r="Y56" i="26"/>
  <c r="E15" i="26"/>
  <c r="O56" i="26"/>
  <c r="Y15" i="26"/>
  <c r="O50" i="26"/>
  <c r="Y7" i="26"/>
  <c r="E7" i="26"/>
  <c r="Y48" i="26"/>
  <c r="E48" i="26"/>
  <c r="O7" i="26"/>
  <c r="O48" i="26"/>
  <c r="I39" i="7"/>
  <c r="I50" i="26" s="1"/>
  <c r="I37" i="7"/>
  <c r="AC7" i="26" s="1"/>
  <c r="O10" i="26"/>
  <c r="O51" i="26"/>
  <c r="I38" i="7"/>
  <c r="S49" i="26" s="1"/>
  <c r="Y10" i="26"/>
  <c r="I40" i="7"/>
  <c r="AC51" i="26" s="1"/>
  <c r="I46" i="7"/>
  <c r="AC57" i="26" s="1"/>
  <c r="E10" i="26"/>
  <c r="I43" i="7"/>
  <c r="AC54" i="26" s="1"/>
  <c r="S52" i="26"/>
  <c r="I48" i="26"/>
  <c r="AC13" i="26"/>
  <c r="C9" i="26"/>
  <c r="C37" i="21"/>
  <c r="C7" i="26" s="1"/>
  <c r="C46" i="21"/>
  <c r="M57" i="26" s="1"/>
  <c r="G39" i="21"/>
  <c r="Q9" i="26" s="1"/>
  <c r="G11" i="26"/>
  <c r="M10" i="26"/>
  <c r="W51" i="26"/>
  <c r="M51" i="26"/>
  <c r="M12" i="26"/>
  <c r="M53" i="26"/>
  <c r="W53" i="26"/>
  <c r="M11" i="26"/>
  <c r="W11" i="26"/>
  <c r="C52" i="26"/>
  <c r="C11" i="26"/>
  <c r="M52" i="26"/>
  <c r="W52" i="26"/>
  <c r="G46" i="7"/>
  <c r="G16" i="26" s="1"/>
  <c r="W9" i="26"/>
  <c r="G39" i="7"/>
  <c r="G37" i="7"/>
  <c r="Q7" i="26" s="1"/>
  <c r="G42" i="7"/>
  <c r="M9" i="26"/>
  <c r="M50" i="26"/>
  <c r="W13" i="26"/>
  <c r="G38" i="7"/>
  <c r="AA8" i="26" s="1"/>
  <c r="W50" i="26"/>
  <c r="G44" i="7"/>
  <c r="Q14" i="26" s="1"/>
  <c r="C50" i="26"/>
  <c r="G45" i="7"/>
  <c r="AA15" i="26" s="1"/>
  <c r="AA51" i="26"/>
  <c r="Q11" i="26"/>
  <c r="Q10" i="26"/>
  <c r="G51" i="26"/>
  <c r="AA52" i="26"/>
  <c r="W54" i="26"/>
  <c r="Q48" i="26"/>
  <c r="G10" i="26"/>
  <c r="AA12" i="26"/>
  <c r="C10" i="26"/>
  <c r="Q51" i="26"/>
  <c r="C51" i="26"/>
  <c r="W7" i="26"/>
  <c r="X48" i="26"/>
  <c r="X7" i="26"/>
  <c r="D7" i="26"/>
  <c r="N48" i="26"/>
  <c r="N7" i="26"/>
  <c r="D48" i="26"/>
  <c r="H42" i="7"/>
  <c r="R12" i="26" s="1"/>
  <c r="H39" i="7"/>
  <c r="H50" i="26" s="1"/>
  <c r="H37" i="7"/>
  <c r="H45" i="7"/>
  <c r="H15" i="26" s="1"/>
  <c r="H38" i="7"/>
  <c r="H8" i="26" s="1"/>
  <c r="H41" i="7"/>
  <c r="AB52" i="26" s="1"/>
  <c r="H44" i="7"/>
  <c r="R55" i="26" s="1"/>
  <c r="N52" i="26"/>
  <c r="D14" i="26"/>
  <c r="R51" i="26"/>
  <c r="H10" i="26"/>
  <c r="AB51" i="26"/>
  <c r="N50" i="26"/>
  <c r="N9" i="26"/>
  <c r="X50" i="26"/>
  <c r="D9" i="26"/>
  <c r="D50" i="26"/>
  <c r="X9" i="26"/>
  <c r="AB56" i="26"/>
  <c r="D55" i="26"/>
  <c r="X14" i="26"/>
  <c r="H13" i="26"/>
  <c r="N55" i="26"/>
  <c r="X12" i="26"/>
  <c r="H37" i="21"/>
  <c r="D38" i="21"/>
  <c r="X49" i="26" s="1"/>
  <c r="X55" i="26"/>
  <c r="D53" i="26"/>
  <c r="N14" i="26"/>
  <c r="N53" i="26"/>
  <c r="B55" i="26"/>
  <c r="B14" i="26"/>
  <c r="L55" i="26"/>
  <c r="V14" i="26"/>
  <c r="F44" i="21"/>
  <c r="B37" i="21"/>
  <c r="B48" i="26" s="1"/>
  <c r="V57" i="26"/>
  <c r="D51" i="26"/>
  <c r="D10" i="26"/>
  <c r="N11" i="26"/>
  <c r="X11" i="26"/>
  <c r="D11" i="26"/>
  <c r="X52" i="26"/>
  <c r="R10" i="26"/>
  <c r="X54" i="26"/>
  <c r="X13" i="26"/>
  <c r="AB10" i="26"/>
  <c r="D52" i="26"/>
  <c r="V10" i="26"/>
  <c r="V51" i="26"/>
  <c r="L10" i="26"/>
  <c r="B10" i="26"/>
  <c r="B51" i="26"/>
  <c r="L51" i="26"/>
  <c r="V9" i="26"/>
  <c r="F42" i="7"/>
  <c r="P12" i="26" s="1"/>
  <c r="V55" i="26"/>
  <c r="L57" i="26"/>
  <c r="F45" i="7"/>
  <c r="Z15" i="26" s="1"/>
  <c r="V16" i="26"/>
  <c r="B16" i="26"/>
  <c r="F39" i="7"/>
  <c r="Z9" i="26" s="1"/>
  <c r="F38" i="7"/>
  <c r="P49" i="26" s="1"/>
  <c r="L13" i="26"/>
  <c r="V50" i="26"/>
  <c r="B57" i="26"/>
  <c r="F41" i="7"/>
  <c r="F52" i="26" s="1"/>
  <c r="F44" i="7"/>
  <c r="F37" i="7"/>
  <c r="Z7" i="26" s="1"/>
  <c r="L14" i="26"/>
  <c r="F40" i="7"/>
  <c r="F51" i="26" s="1"/>
  <c r="B53" i="26"/>
  <c r="Z16" i="26"/>
  <c r="V54" i="26"/>
  <c r="L12" i="26"/>
  <c r="L54" i="26"/>
  <c r="B13" i="26"/>
  <c r="V13" i="26"/>
  <c r="B12" i="26"/>
  <c r="B54" i="26"/>
  <c r="V53" i="26"/>
  <c r="V12" i="26"/>
  <c r="Z54" i="26"/>
  <c r="L53" i="26"/>
  <c r="T56" i="24"/>
  <c r="G52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G12" i="26" l="1"/>
  <c r="W12" i="26"/>
  <c r="C12" i="26"/>
  <c r="M15" i="26"/>
  <c r="AA53" i="26"/>
  <c r="M7" i="26"/>
  <c r="C16" i="26"/>
  <c r="AA11" i="26"/>
  <c r="C56" i="26"/>
  <c r="G48" i="26"/>
  <c r="W16" i="26"/>
  <c r="G7" i="26"/>
  <c r="AA48" i="26"/>
  <c r="AP48" i="26" s="1"/>
  <c r="G52" i="26"/>
  <c r="M55" i="26"/>
  <c r="C54" i="26"/>
  <c r="M13" i="26"/>
  <c r="C48" i="26"/>
  <c r="W48" i="26"/>
  <c r="AL48" i="26" s="1"/>
  <c r="C49" i="26"/>
  <c r="C57" i="26"/>
  <c r="C15" i="26"/>
  <c r="W56" i="26"/>
  <c r="AL56" i="26" s="1"/>
  <c r="M14" i="26"/>
  <c r="Q54" i="26"/>
  <c r="AA54" i="26"/>
  <c r="M56" i="26"/>
  <c r="G50" i="26"/>
  <c r="W14" i="26"/>
  <c r="M54" i="26"/>
  <c r="C55" i="26"/>
  <c r="M16" i="26"/>
  <c r="AA13" i="26"/>
  <c r="C14" i="26"/>
  <c r="G8" i="26"/>
  <c r="Q57" i="26"/>
  <c r="Q53" i="26"/>
  <c r="AA7" i="26"/>
  <c r="W8" i="26"/>
  <c r="M48" i="26"/>
  <c r="AA14" i="26"/>
  <c r="AA16" i="26"/>
  <c r="Q49" i="26"/>
  <c r="G49" i="26"/>
  <c r="G9" i="26"/>
  <c r="G57" i="26"/>
  <c r="Q13" i="26"/>
  <c r="AA49" i="26"/>
  <c r="C8" i="26"/>
  <c r="G13" i="26"/>
  <c r="M49" i="26"/>
  <c r="Q16" i="26"/>
  <c r="M8" i="26"/>
  <c r="Q8" i="26"/>
  <c r="L52" i="26"/>
  <c r="Z53" i="26"/>
  <c r="P14" i="26"/>
  <c r="L49" i="26"/>
  <c r="V52" i="26"/>
  <c r="V8" i="26"/>
  <c r="P53" i="26"/>
  <c r="B49" i="26"/>
  <c r="B8" i="26"/>
  <c r="V11" i="26"/>
  <c r="B52" i="26"/>
  <c r="V49" i="26"/>
  <c r="L11" i="26"/>
  <c r="B50" i="26"/>
  <c r="L50" i="26"/>
  <c r="L9" i="26"/>
  <c r="Z13" i="26"/>
  <c r="P13" i="26"/>
  <c r="F50" i="26"/>
  <c r="P48" i="26"/>
  <c r="P16" i="26"/>
  <c r="Z50" i="26"/>
  <c r="P55" i="26"/>
  <c r="Z55" i="26"/>
  <c r="Z14" i="26"/>
  <c r="F55" i="26"/>
  <c r="P57" i="26"/>
  <c r="F53" i="26"/>
  <c r="F9" i="26"/>
  <c r="F13" i="26"/>
  <c r="P54" i="26"/>
  <c r="P50" i="26"/>
  <c r="X16" i="26"/>
  <c r="N51" i="26"/>
  <c r="D13" i="26"/>
  <c r="X51" i="26"/>
  <c r="AM56" i="26" s="1"/>
  <c r="R7" i="26"/>
  <c r="N13" i="26"/>
  <c r="X10" i="26"/>
  <c r="D54" i="26"/>
  <c r="AB54" i="26"/>
  <c r="N15" i="26"/>
  <c r="H55" i="26"/>
  <c r="H14" i="26"/>
  <c r="N16" i="26"/>
  <c r="AB14" i="26"/>
  <c r="AB55" i="26"/>
  <c r="N57" i="26"/>
  <c r="AB13" i="26"/>
  <c r="D56" i="26"/>
  <c r="D15" i="26"/>
  <c r="N56" i="26"/>
  <c r="X15" i="26"/>
  <c r="AB57" i="26"/>
  <c r="R14" i="26"/>
  <c r="R8" i="26"/>
  <c r="AB49" i="26"/>
  <c r="R49" i="26"/>
  <c r="AB16" i="26"/>
  <c r="H16" i="26"/>
  <c r="R16" i="26"/>
  <c r="H49" i="26"/>
  <c r="R15" i="26"/>
  <c r="R52" i="26"/>
  <c r="R13" i="26"/>
  <c r="X57" i="26"/>
  <c r="D16" i="26"/>
  <c r="AB8" i="26"/>
  <c r="R54" i="26"/>
  <c r="AB15" i="26"/>
  <c r="R57" i="26"/>
  <c r="R11" i="26"/>
  <c r="R53" i="26"/>
  <c r="H53" i="26"/>
  <c r="AB12" i="26"/>
  <c r="AB53" i="26"/>
  <c r="H12" i="26"/>
  <c r="E9" i="26"/>
  <c r="I9" i="26"/>
  <c r="O9" i="26"/>
  <c r="AC50" i="26"/>
  <c r="Y9" i="26"/>
  <c r="O14" i="26"/>
  <c r="E50" i="26"/>
  <c r="S15" i="26"/>
  <c r="I12" i="26"/>
  <c r="AC53" i="26"/>
  <c r="I13" i="26"/>
  <c r="S12" i="26"/>
  <c r="Y55" i="26"/>
  <c r="S11" i="26"/>
  <c r="E57" i="26"/>
  <c r="S13" i="26"/>
  <c r="E16" i="26"/>
  <c r="Y57" i="26"/>
  <c r="I53" i="26"/>
  <c r="AC11" i="26"/>
  <c r="AC12" i="26"/>
  <c r="AC52" i="26"/>
  <c r="I11" i="26"/>
  <c r="Y8" i="26"/>
  <c r="Y54" i="26"/>
  <c r="E54" i="26"/>
  <c r="S54" i="26"/>
  <c r="E8" i="26"/>
  <c r="O16" i="26"/>
  <c r="S16" i="26"/>
  <c r="Y13" i="26"/>
  <c r="E55" i="26"/>
  <c r="O57" i="26"/>
  <c r="O49" i="26"/>
  <c r="O8" i="26"/>
  <c r="L56" i="26"/>
  <c r="V56" i="26"/>
  <c r="P52" i="26"/>
  <c r="Z52" i="26"/>
  <c r="P51" i="26"/>
  <c r="F7" i="26"/>
  <c r="P15" i="26"/>
  <c r="Z12" i="26"/>
  <c r="B15" i="26"/>
  <c r="P9" i="26"/>
  <c r="V15" i="26"/>
  <c r="P56" i="26"/>
  <c r="B56" i="26"/>
  <c r="F57" i="26"/>
  <c r="Z56" i="26"/>
  <c r="P7" i="26"/>
  <c r="Z48" i="26"/>
  <c r="AO48" i="26" s="1"/>
  <c r="Z57" i="26"/>
  <c r="P10" i="26"/>
  <c r="Z11" i="26"/>
  <c r="AC9" i="26"/>
  <c r="O53" i="26"/>
  <c r="AC15" i="26"/>
  <c r="S55" i="26"/>
  <c r="S48" i="26"/>
  <c r="E49" i="26"/>
  <c r="E13" i="26"/>
  <c r="I14" i="26"/>
  <c r="I56" i="26"/>
  <c r="S57" i="26"/>
  <c r="AC48" i="26"/>
  <c r="AR48" i="26" s="1"/>
  <c r="O54" i="26"/>
  <c r="S14" i="26"/>
  <c r="Y14" i="26"/>
  <c r="I15" i="26"/>
  <c r="S9" i="26"/>
  <c r="O55" i="26"/>
  <c r="AC56" i="26"/>
  <c r="S7" i="26"/>
  <c r="I54" i="26"/>
  <c r="Y53" i="26"/>
  <c r="AC55" i="26"/>
  <c r="AC14" i="26"/>
  <c r="S50" i="26"/>
  <c r="I7" i="26"/>
  <c r="E53" i="26"/>
  <c r="E12" i="26"/>
  <c r="Y12" i="26"/>
  <c r="I16" i="26"/>
  <c r="AL52" i="26"/>
  <c r="AN49" i="26"/>
  <c r="AN50" i="26"/>
  <c r="AN51" i="26"/>
  <c r="AC10" i="26"/>
  <c r="S8" i="26"/>
  <c r="AN48" i="26"/>
  <c r="AN52" i="26"/>
  <c r="AC16" i="26"/>
  <c r="I8" i="26"/>
  <c r="I49" i="26"/>
  <c r="AC8" i="26"/>
  <c r="AC49" i="26"/>
  <c r="I57" i="26"/>
  <c r="S51" i="26"/>
  <c r="I10" i="26"/>
  <c r="I51" i="26"/>
  <c r="S10" i="26"/>
  <c r="W57" i="26"/>
  <c r="AL53" i="26"/>
  <c r="AA50" i="26"/>
  <c r="Q56" i="26"/>
  <c r="G15" i="26"/>
  <c r="G56" i="26"/>
  <c r="AL49" i="26"/>
  <c r="Q15" i="26"/>
  <c r="AA56" i="26"/>
  <c r="Q50" i="26"/>
  <c r="AA57" i="26"/>
  <c r="AA9" i="26"/>
  <c r="Q12" i="26"/>
  <c r="G14" i="26"/>
  <c r="G55" i="26"/>
  <c r="Q55" i="26"/>
  <c r="AA55" i="26"/>
  <c r="AB50" i="26"/>
  <c r="AB11" i="26"/>
  <c r="H56" i="26"/>
  <c r="AM50" i="26"/>
  <c r="AM49" i="26"/>
  <c r="H9" i="26"/>
  <c r="H52" i="26"/>
  <c r="H11" i="26"/>
  <c r="AB9" i="26"/>
  <c r="R9" i="26"/>
  <c r="AM48" i="26"/>
  <c r="R56" i="26"/>
  <c r="R50" i="26"/>
  <c r="AM51" i="26"/>
  <c r="N8" i="26"/>
  <c r="R48" i="26"/>
  <c r="H7" i="26"/>
  <c r="AB7" i="26"/>
  <c r="H48" i="26"/>
  <c r="D49" i="26"/>
  <c r="AB48" i="26"/>
  <c r="X8" i="26"/>
  <c r="N49" i="26"/>
  <c r="D8" i="26"/>
  <c r="L48" i="26"/>
  <c r="L7" i="26"/>
  <c r="V7" i="26"/>
  <c r="B7" i="26"/>
  <c r="V48" i="26"/>
  <c r="AK48" i="26" s="1"/>
  <c r="F14" i="26"/>
  <c r="Z8" i="26"/>
  <c r="Z10" i="26"/>
  <c r="P8" i="26"/>
  <c r="F8" i="26"/>
  <c r="F49" i="26"/>
  <c r="P11" i="26"/>
  <c r="F11" i="26"/>
  <c r="F15" i="26"/>
  <c r="F10" i="26"/>
  <c r="F56" i="26"/>
  <c r="Z51" i="26"/>
  <c r="F48" i="26"/>
  <c r="Z49" i="26"/>
  <c r="F12" i="26"/>
  <c r="N18" i="26" l="1"/>
  <c r="C18" i="26"/>
  <c r="AL55" i="26"/>
  <c r="AL54" i="26"/>
  <c r="M18" i="26"/>
  <c r="AL50" i="26"/>
  <c r="AL51" i="26"/>
  <c r="W18" i="26"/>
  <c r="AP49" i="26"/>
  <c r="AP53" i="26"/>
  <c r="C59" i="26"/>
  <c r="M59" i="26"/>
  <c r="AA18" i="26"/>
  <c r="W59" i="26"/>
  <c r="Q59" i="26"/>
  <c r="Q18" i="26"/>
  <c r="G59" i="26"/>
  <c r="G18" i="26"/>
  <c r="V18" i="26"/>
  <c r="L18" i="26"/>
  <c r="B59" i="26"/>
  <c r="P59" i="26"/>
  <c r="B18" i="26"/>
  <c r="P18" i="26"/>
  <c r="AO49" i="26"/>
  <c r="L59" i="26"/>
  <c r="AM52" i="26"/>
  <c r="AM53" i="26"/>
  <c r="X59" i="26"/>
  <c r="AM54" i="26"/>
  <c r="AM55" i="26"/>
  <c r="AM57" i="26"/>
  <c r="N59" i="26"/>
  <c r="X18" i="26"/>
  <c r="D18" i="26"/>
  <c r="D59" i="26"/>
  <c r="R18" i="26"/>
  <c r="H59" i="26"/>
  <c r="H18" i="26"/>
  <c r="O18" i="26"/>
  <c r="Y18" i="26"/>
  <c r="AN56" i="26"/>
  <c r="S18" i="26"/>
  <c r="E59" i="26"/>
  <c r="I18" i="26"/>
  <c r="E18" i="26"/>
  <c r="S59" i="26"/>
  <c r="O59" i="26"/>
  <c r="I59" i="26"/>
  <c r="AP55" i="26"/>
  <c r="AR55" i="26"/>
  <c r="F18" i="26"/>
  <c r="F59" i="26"/>
  <c r="AN55" i="26"/>
  <c r="AC18" i="26"/>
  <c r="Y59" i="26"/>
  <c r="AN54" i="26"/>
  <c r="AN53" i="26"/>
  <c r="AN57" i="26"/>
  <c r="AP56" i="26"/>
  <c r="AP50" i="26"/>
  <c r="AP52" i="26"/>
  <c r="AR53" i="26"/>
  <c r="AO53" i="26"/>
  <c r="AP57" i="26"/>
  <c r="AA59" i="26"/>
  <c r="AR52" i="26"/>
  <c r="AR56" i="26"/>
  <c r="AR51" i="26"/>
  <c r="AR49" i="26"/>
  <c r="AR50" i="26"/>
  <c r="AR57" i="26"/>
  <c r="AR54" i="26"/>
  <c r="AC59" i="26"/>
  <c r="AL57" i="26"/>
  <c r="AP54" i="26"/>
  <c r="AP51" i="26"/>
  <c r="AB18" i="26"/>
  <c r="R59" i="26"/>
  <c r="AQ50" i="26"/>
  <c r="AQ48" i="26"/>
  <c r="AQ57" i="26"/>
  <c r="AQ55" i="26"/>
  <c r="AB59" i="26"/>
  <c r="AQ52" i="26"/>
  <c r="AQ53" i="26"/>
  <c r="AQ49" i="26"/>
  <c r="AQ51" i="26"/>
  <c r="AQ54" i="26"/>
  <c r="AQ56" i="26"/>
  <c r="AO50" i="26"/>
  <c r="AO51" i="26"/>
  <c r="AK54" i="26"/>
  <c r="AK57" i="26"/>
  <c r="AK49" i="26"/>
  <c r="AK51" i="26"/>
  <c r="AK53" i="26"/>
  <c r="AK50" i="26"/>
  <c r="V59" i="26"/>
  <c r="AK56" i="26"/>
  <c r="AK55" i="26"/>
  <c r="AK52" i="26"/>
  <c r="AO56" i="26"/>
  <c r="AO52" i="26"/>
  <c r="AO55" i="26"/>
  <c r="Z18" i="26"/>
  <c r="Z59" i="26"/>
  <c r="AO57" i="26"/>
  <c r="AO54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5E99A-4FBB-4B5E-8F36-3E3510BF85B7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F0875C98-95F8-4C09-91DB-6D969181A060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7CD5BCCE-4796-4A6D-BA0C-05B7AF7ED744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3855E79D-2DDB-42F1-838A-8EC8E8555BC4}" keepAlive="1" name="Query - Germany_17_Number_lightpaths (4)" description="Connection to the 'Germany_17_Number_lightpaths (4)' query in the workbook." type="5" refreshedVersion="0" background="1">
    <dbPr connection="Provider=Microsoft.Mashup.OleDb.1;Data Source=$Workbook$;Location=&quot;Germany_17_Number_lightpaths (4)&quot;;Extended Properties=&quot;&quot;" command="SELECT * FROM [Germany_17_Number_lightpaths (4)]"/>
  </connection>
  <connection id="5" xr16:uid="{7FAEFC67-AD4B-48B2-B155-5FA3EBE45634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6" xr16:uid="{68DAC577-DC38-41FB-BC65-D99A37EE1602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7" xr16:uid="{8F21B197-E5BB-4EE3-A9AD-5C1DB9321867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8" xr16:uid="{E312ED12-672A-476D-BB4D-286875231C0F}" keepAlive="1" name="Query - Germany_17_Upgrade_order (4)" description="Connection to the 'Germany_17_Upgrade_order (4)' query in the workbook." type="5" refreshedVersion="0" background="1">
    <dbPr connection="Provider=Microsoft.Mashup.OleDb.1;Data Source=$Workbook$;Location=&quot;Germany_17_Upgrade_order (4)&quot;;Extended Properties=&quot;&quot;" command="SELECT * FROM [Germany_17_Upgrade_order (4)]"/>
  </connection>
  <connection id="9" xr16:uid="{A06398E6-0F88-4028-A1AD-55E431B139E3}" keepAlive="1" name="Query - Germany_17_Upgrade_order (5)" description="Connection to the 'Germany_17_Upgrade_order (5)' query in the workbook." type="5" refreshedVersion="8" background="1" saveData="1">
    <dbPr connection="Provider=Microsoft.Mashup.OleDb.1;Data Source=$Workbook$;Location=&quot;Germany_17_Upgrade_order (5)&quot;;Extended Properties=&quot;&quot;" command="SELECT * FROM [Germany_17_Upgrade_order (5)]"/>
  </connection>
  <connection id="10" xr16:uid="{E87C0B4E-8212-4C20-AA2D-E9FFF8CB130D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11" xr16:uid="{DB632A41-5917-4DDF-A21E-E9873A6CC4CC}" keepAlive="1" name="Query - Nobel_EU_Number_lightpaths (2)" description="Connection to the 'Nobel_EU_Number_lightpaths (2)' query in the workbook." type="5" refreshedVersion="0" background="1">
    <dbPr connection="Provider=Microsoft.Mashup.OleDb.1;Data Source=$Workbook$;Location=&quot;Nobel_EU_Number_lightpaths (2)&quot;;Extended Properties=&quot;&quot;" command="SELECT * FROM [Nobel_EU_Number_lightpaths (2)]"/>
  </connection>
  <connection id="12" xr16:uid="{C5946B41-BB8F-40E4-B448-2AFD441AD515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3" xr16:uid="{94C3BE0F-CB17-4B27-83A4-6D4F71BF6FA9}" keepAlive="1" name="Query - Nobel_EU_Number_lightpaths (4)" description="Connection to the 'Nobel_EU_Number_lightpaths (4)' query in the workbook." type="5" refreshedVersion="0" background="1">
    <dbPr connection="Provider=Microsoft.Mashup.OleDb.1;Data Source=$Workbook$;Location=&quot;Nobel_EU_Number_lightpaths (4)&quot;;Extended Properties=&quot;&quot;" command="SELECT * FROM [Nobel_EU_Number_lightpaths (4)]"/>
  </connection>
  <connection id="14" xr16:uid="{58F142DB-7A79-48E8-B9F1-4E9307B9CE21}" keepAlive="1" name="Query - Nobel_EU_Upgrade_order" description="Connection to the 'Nobel_EU_Upgrade_order' query in the workbook." type="5" refreshedVersion="0" background="1">
    <dbPr connection="Provider=Microsoft.Mashup.OleDb.1;Data Source=$Workbook$;Location=Nobel_EU_Upgrade_order;Extended Properties=&quot;&quot;" command="SELECT * FROM [Nobel_EU_Upgrade_order]"/>
  </connection>
  <connection id="15" xr16:uid="{E3C41E8D-943A-46B5-BEEC-EBBCE053EEFD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6" xr16:uid="{989B57D1-968C-4B74-8AD7-CC80C9706C11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7" xr16:uid="{2C717054-D8FA-4E38-B624-D7F0937FCA9C}" keepAlive="1" name="Query - Nobel_EU_Upgrade_order (4)" description="Connection to the 'Nobel_EU_Upgrade_order (4)' query in the workbook." type="5" refreshedVersion="0" background="1">
    <dbPr connection="Provider=Microsoft.Mashup.OleDb.1;Data Source=$Workbook$;Location=&quot;Nobel_EU_Upgrade_order (4)&quot;;Extended Properties=&quot;&quot;" command="SELECT * FROM [Nobel_EU_Upgrade_order (4)]"/>
  </connection>
  <connection id="18" xr16:uid="{7533EE38-A30B-4652-B1B2-56632F77F761}" keepAlive="1" name="Query - Nobel_EU_Upgrade_order (5)" description="Connection to the 'Nobel_EU_Upgrade_order (5)' query in the workbook." type="5" refreshedVersion="8" background="1" saveData="1">
    <dbPr connection="Provider=Microsoft.Mashup.OleDb.1;Data Source=$Workbook$;Location=&quot;Nobel_EU_Upgrade_order (5)&quot;;Extended Properties=&quot;&quot;" command="SELECT * FROM [Nobel_EU_Upgrade_order (5)]"/>
  </connection>
  <connection id="19" xr16:uid="{C8518690-C125-4941-87E1-B4642A2B4B12}" keepAlive="1" name="Query - Spain_Number_lightpaths" description="Connection to the 'Spain_Number_lightpaths' query in the workbook." type="5" refreshedVersion="0" background="1">
    <dbPr connection="Provider=Microsoft.Mashup.OleDb.1;Data Source=$Workbook$;Location=Spain_Number_lightpaths;Extended Properties=&quot;&quot;" command="SELECT * FROM [Spain_Number_lightpaths]"/>
  </connection>
  <connection id="20" xr16:uid="{DC85E97E-E964-406B-A6B2-D577CBF96D0D}" keepAlive="1" name="Query - Spain_Number_lightpaths (2)" description="Connection to the 'Spain_Number_lightpaths (2)' query in the workbook." type="5" refreshedVersion="8" background="1" saveData="1">
    <dbPr connection="Provider=Microsoft.Mashup.OleDb.1;Data Source=$Workbook$;Location=&quot;Spain_Number_lightpaths (2)&quot;;Extended Properties=&quot;&quot;" command="SELECT * FROM [Spain_Number_lightpaths (2)]"/>
  </connection>
  <connection id="21" xr16:uid="{6194C4D7-F36E-4FC2-95F1-952D70A13400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22" xr16:uid="{180734DF-EAB6-49D3-91DE-2079FA3AFA87}" keepAlive="1" name="Query - Spain_Number_lightpaths (4)" description="Connection to the 'Spain_Number_lightpaths (4)' query in the workbook." type="5" refreshedVersion="0" background="1">
    <dbPr connection="Provider=Microsoft.Mashup.OleDb.1;Data Source=$Workbook$;Location=&quot;Spain_Number_lightpaths (4)&quot;;Extended Properties=&quot;&quot;" command="SELECT * FROM [Spain_Number_lightpaths (4)]"/>
  </connection>
  <connection id="23" xr16:uid="{50CE840F-6923-4C26-93CD-16A508EA87F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24" xr16:uid="{F6C2BA95-9645-4C7B-B268-F28702F6F230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25" xr16:uid="{CEA10770-A10A-44B5-92D5-A5568A27CD26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26" xr16:uid="{AA7695A9-7183-484D-964D-62E161C738BF}" keepAlive="1" name="Query - Spain_Upgrade_order (4)" description="Connection to the 'Spain_Upgrade_order (4)' query in the workbook." type="5" refreshedVersion="0" background="1">
    <dbPr connection="Provider=Microsoft.Mashup.OleDb.1;Data Source=$Workbook$;Location=&quot;Spain_Upgrade_order (4)&quot;;Extended Properties=&quot;&quot;" command="SELECT * FROM [Spain_Upgrade_order (4)]"/>
  </connection>
  <connection id="27" xr16:uid="{F6DF51B6-0559-4D01-BB39-6269717B6958}" keepAlive="1" name="Query - Spain_Upgrade_order (5)" description="Connection to the 'Spain_Upgrade_order (5)' query in the workbook." type="5" refreshedVersion="8" background="1" saveData="1">
    <dbPr connection="Provider=Microsoft.Mashup.OleDb.1;Data Source=$Workbook$;Location=&quot;Spain_Upgrade_order (5)&quot;;Extended Properties=&quot;&quot;" command="SELECT * FROM [Spain_Upgrade_order (5)]"/>
  </connection>
  <connection id="28" xr16:uid="{008B319E-B855-4F01-B9E0-BFE8149AABFA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9" xr16:uid="{44F0C849-2A96-46E4-A646-D2C336F76D80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30" xr16:uid="{5D11496F-A65F-4D3F-AD09-9F1D9ABC0F97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31" xr16:uid="{0881CA98-01EE-4455-84CD-A9B2DFB593D3}" keepAlive="1" name="Query - Sweden_Number_lightpaths (4)" description="Connection to the 'Sweden_Number_lightpaths (4)' query in the workbook." type="5" refreshedVersion="0" background="1">
    <dbPr connection="Provider=Microsoft.Mashup.OleDb.1;Data Source=$Workbook$;Location=&quot;Sweden_Number_lightpaths (4)&quot;;Extended Properties=&quot;&quot;" command="SELECT * FROM [Sweden_Number_lightpaths (4)]"/>
  </connection>
  <connection id="32" xr16:uid="{EAFAA398-1A22-4EA3-B925-07EF634F75B4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33" xr16:uid="{3BF96449-2052-431B-8643-08DC101967BC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34" xr16:uid="{D37D95C3-5FBD-48DB-8FC4-605F279A9CAC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  <connection id="35" xr16:uid="{649A7916-4BEB-4B28-95D5-EA3587573048}" keepAlive="1" name="Query - Sweden_Upgrade_order (4)" description="Connection to the 'Sweden_Upgrade_order (4)' query in the workbook." type="5" refreshedVersion="0" background="1">
    <dbPr connection="Provider=Microsoft.Mashup.OleDb.1;Data Source=$Workbook$;Location=&quot;Sweden_Upgrade_order (4)&quot;;Extended Properties=&quot;&quot;" command="SELECT * FROM [Sweden_Upgrade_order (4)]"/>
  </connection>
  <connection id="36" xr16:uid="{144BA583-D529-449C-8A39-241675D43909}" keepAlive="1" name="Query - Sweden_Upgrade_order (5)" description="Connection to the 'Sweden_Upgrade_order (5)' query in the workbook." type="5" refreshedVersion="0" background="1">
    <dbPr connection="Provider=Microsoft.Mashup.OleDb.1;Data Source=$Workbook$;Location=&quot;Sweden_Upgrade_order (5)&quot;;Extended Properties=&quot;&quot;" command="SELECT * FROM [Sweden_Upgrade_order (5)]"/>
  </connection>
  <connection id="37" xr16:uid="{4602FE13-1F4C-4E55-BB77-A08C275DBE6B}" keepAlive="1" name="Query - Sweden_Upgrade_order (6)" description="Connection to the 'Sweden_Upgrade_order (6)' query in the workbook." type="5" refreshedVersion="0" background="1">
    <dbPr connection="Provider=Microsoft.Mashup.OleDb.1;Data Source=$Workbook$;Location=&quot;Sweden_Upgrade_order (6)&quot;;Extended Properties=&quot;&quot;" command="SELECT * FROM [Sweden_Upgrade_order (6)]"/>
  </connection>
  <connection id="38" xr16:uid="{9C320890-676F-474E-B931-20B5DDA7A610}" keepAlive="1" name="Query - Sweden_Upgrade_order (7)" description="Connection to the 'Sweden_Upgrade_order (7)' query in the workbook." type="5" refreshedVersion="8" background="1" saveData="1">
    <dbPr connection="Provider=Microsoft.Mashup.OleDb.1;Data Source=$Workbook$;Location=&quot;Sweden_Upgrade_order (7)&quot;;Extended Properties=&quot;&quot;" command="SELECT * FROM [Sweden_Upgrade_order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<sst xmlns="http://schemas.openxmlformats.org/spreadsheetml/2006/main" count="2771" uniqueCount="209">
  <si>
    <t>X</t>
  </si>
  <si>
    <t>Y</t>
  </si>
  <si>
    <t>Z</t>
  </si>
  <si>
    <t>Year</t>
  </si>
  <si>
    <t>Total Cost  (CASE 1)</t>
  </si>
  <si>
    <t>Total Cost (CASE 2)</t>
  </si>
  <si>
    <t>Spain</t>
  </si>
  <si>
    <t>Sweden</t>
  </si>
  <si>
    <t>Germany_17</t>
  </si>
  <si>
    <t>Nobel_EU</t>
  </si>
  <si>
    <t>cost per bit</t>
  </si>
  <si>
    <t>provided data rate</t>
  </si>
  <si>
    <t>Germany</t>
  </si>
  <si>
    <t>Nobel EU</t>
  </si>
  <si>
    <t>Column1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</si>
  <si>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</si>
  <si>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</si>
  <si>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</si>
  <si>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</si>
  <si>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</si>
  <si>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</si>
  <si>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</si>
  <si>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</si>
  <si>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</si>
  <si>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</si>
  <si>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</si>
  <si>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</si>
  <si>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</si>
  <si>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</si>
  <si>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</si>
  <si>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</si>
  <si>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</si>
  <si>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</si>
  <si>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</si>
  <si>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</si>
  <si>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</si>
  <si>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</si>
  <si>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</si>
  <si>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</si>
  <si>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</si>
  <si>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</si>
  <si>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</si>
  <si>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</si>
  <si>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</si>
  <si>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</si>
  <si>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Cost of Upgrade (CASE 1)</t>
  </si>
  <si>
    <t>Cost of Upgrade (CASE 2)</t>
  </si>
  <si>
    <t>Cost of Transponders (CASE 1)</t>
  </si>
  <si>
    <t>Cost of Transponders (CASE 2)</t>
  </si>
  <si>
    <t>Cost of WSS (CASE 1)</t>
  </si>
  <si>
    <t>Cost of WSS (CASE 2)</t>
  </si>
  <si>
    <t>Column2</t>
  </si>
  <si>
    <t>Column3</t>
  </si>
  <si>
    <t>2Y</t>
  </si>
  <si>
    <t>Cases \ Year</t>
  </si>
  <si>
    <t>Case 1</t>
  </si>
  <si>
    <t>Case 2</t>
  </si>
  <si>
    <t>Activate C (for each link)</t>
  </si>
  <si>
    <t>Cost Case 1</t>
  </si>
  <si>
    <t>Cost Case 2</t>
  </si>
  <si>
    <t>Amplifier C x S spans of 80 kmx2</t>
  </si>
  <si>
    <t>2S-2</t>
  </si>
  <si>
    <t>Amplifier C x2</t>
  </si>
  <si>
    <t>WSS(1x9 band C) x2</t>
  </si>
  <si>
    <t>DEMUX x1</t>
  </si>
  <si>
    <t>0.04</t>
  </si>
  <si>
    <t>MUX x1</t>
  </si>
  <si>
    <t xml:space="preserve">Total </t>
  </si>
  <si>
    <t>10.08+2S</t>
  </si>
  <si>
    <t>C to L transition (for each link)</t>
  </si>
  <si>
    <t xml:space="preserve">Cost Case 1 </t>
  </si>
  <si>
    <t>Amplifier L x S spans of 80 kmx2</t>
  </si>
  <si>
    <t>(S-1)x2.4</t>
  </si>
  <si>
    <t>Demux x S spans</t>
  </si>
  <si>
    <t>(S-1)x0.04</t>
  </si>
  <si>
    <t>Mux x S spans</t>
  </si>
  <si>
    <t>Amplifier L x2</t>
  </si>
  <si>
    <t>2.4</t>
  </si>
  <si>
    <t xml:space="preserve">WSS(1x9 band L/C)x2 </t>
  </si>
  <si>
    <t>AO-WC x 2</t>
  </si>
  <si>
    <t>--</t>
  </si>
  <si>
    <t>2y(0.5 or 1 or 2)</t>
  </si>
  <si>
    <t>11.92+2.48S</t>
  </si>
  <si>
    <t>9.92+2.48S+2y</t>
  </si>
  <si>
    <t>L to S transition (for each link)</t>
  </si>
  <si>
    <t>Amplifier S X S spans of 80 kmx2</t>
  </si>
  <si>
    <t>(S-1)x2X</t>
  </si>
  <si>
    <t>X is 1.2 or 1.5</t>
  </si>
  <si>
    <t>Amplifier Sx2</t>
  </si>
  <si>
    <t>2X</t>
  </si>
  <si>
    <t>WSS (1x9 band S/C) x2</t>
  </si>
  <si>
    <t>10X</t>
  </si>
  <si>
    <t>AO-WC x2</t>
  </si>
  <si>
    <t>2y</t>
  </si>
  <si>
    <t>X(10+2S)</t>
  </si>
  <si>
    <t>X(2S)+10+2y</t>
  </si>
  <si>
    <t>S to C (new fiber, for each link)</t>
  </si>
  <si>
    <t>Fiber (length link L)x2</t>
  </si>
  <si>
    <t>2LZ</t>
  </si>
  <si>
    <t>Z goes from 0 to 0.8</t>
  </si>
  <si>
    <t>Total</t>
  </si>
  <si>
    <t>10.08+2S+2LZ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</si>
  <si>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</si>
  <si>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</si>
  <si>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</si>
  <si>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</si>
  <si>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</si>
  <si>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</si>
  <si>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</si>
  <si>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</si>
  <si>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</si>
  <si>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</si>
  <si>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</si>
  <si>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</si>
  <si>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</si>
  <si>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of Transponders</t>
  </si>
  <si>
    <t>Factor X</t>
  </si>
  <si>
    <t>Cost Case 1 (CU)</t>
  </si>
  <si>
    <t>Cost Case 2 (CU)</t>
  </si>
  <si>
    <t>Band</t>
  </si>
  <si>
    <t>Number of WSS</t>
  </si>
  <si>
    <t>factor X</t>
  </si>
  <si>
    <t>Node</t>
  </si>
  <si>
    <t>Fiber</t>
  </si>
  <si>
    <t>Number_lightpaths</t>
  </si>
  <si>
    <t>WSS</t>
  </si>
  <si>
    <t>Ports left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</si>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</sst>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1" fontId="0" fillId="2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42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27872.799999999999</c:v>
                </c:pt>
                <c:pt idx="1">
                  <c:v>32963.600000000006</c:v>
                </c:pt>
                <c:pt idx="2">
                  <c:v>22823.200000000001</c:v>
                </c:pt>
                <c:pt idx="3">
                  <c:v>40459.199999999997</c:v>
                </c:pt>
                <c:pt idx="4">
                  <c:v>26772</c:v>
                </c:pt>
                <c:pt idx="5">
                  <c:v>28340</c:v>
                </c:pt>
                <c:pt idx="6">
                  <c:v>21944</c:v>
                </c:pt>
                <c:pt idx="7">
                  <c:v>37384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4190.3999999999996</c:v>
                </c:pt>
                <c:pt idx="1">
                  <c:v>1966.8</c:v>
                </c:pt>
                <c:pt idx="2">
                  <c:v>6215.6</c:v>
                </c:pt>
                <c:pt idx="3">
                  <c:v>4815.6000000000004</c:v>
                </c:pt>
                <c:pt idx="4">
                  <c:v>3804</c:v>
                </c:pt>
                <c:pt idx="5">
                  <c:v>1632</c:v>
                </c:pt>
                <c:pt idx="6">
                  <c:v>5340</c:v>
                </c:pt>
                <c:pt idx="7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9134</c:v>
                </c:pt>
                <c:pt idx="1">
                  <c:v>5400.4</c:v>
                </c:pt>
                <c:pt idx="2">
                  <c:v>8270</c:v>
                </c:pt>
                <c:pt idx="3">
                  <c:v>11788</c:v>
                </c:pt>
                <c:pt idx="4">
                  <c:v>7260</c:v>
                </c:pt>
                <c:pt idx="5">
                  <c:v>4036</c:v>
                </c:pt>
                <c:pt idx="6">
                  <c:v>6296</c:v>
                </c:pt>
                <c:pt idx="7">
                  <c:v>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10072.799999999999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13216.4</c:v>
                </c:pt>
                <c:pt idx="4">
                  <c:v>8180</c:v>
                </c:pt>
                <c:pt idx="5">
                  <c:v>4552</c:v>
                </c:pt>
                <c:pt idx="6">
                  <c:v>9004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15081.2</c:v>
                </c:pt>
                <c:pt idx="1">
                  <c:v>12052.4</c:v>
                </c:pt>
                <c:pt idx="2">
                  <c:v>15881.2</c:v>
                </c:pt>
                <c:pt idx="3">
                  <c:v>18673.599999999999</c:v>
                </c:pt>
                <c:pt idx="4">
                  <c:v>11632</c:v>
                </c:pt>
                <c:pt idx="5">
                  <c:v>8528</c:v>
                </c:pt>
                <c:pt idx="6">
                  <c:v>12548</c:v>
                </c:pt>
                <c:pt idx="7">
                  <c:v>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17400.400000000001</c:v>
                </c:pt>
                <c:pt idx="1">
                  <c:v>15171.2</c:v>
                </c:pt>
                <c:pt idx="2">
                  <c:v>15373.2</c:v>
                </c:pt>
                <c:pt idx="3">
                  <c:v>20771.2</c:v>
                </c:pt>
                <c:pt idx="4">
                  <c:v>15556</c:v>
                </c:pt>
                <c:pt idx="5">
                  <c:v>13468</c:v>
                </c:pt>
                <c:pt idx="6">
                  <c:v>13360</c:v>
                </c:pt>
                <c:pt idx="7">
                  <c:v>18440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23746.400000000001</c:v>
                </c:pt>
                <c:pt idx="1">
                  <c:v>19271.2</c:v>
                </c:pt>
                <c:pt idx="2">
                  <c:v>20702</c:v>
                </c:pt>
                <c:pt idx="3">
                  <c:v>27268.400000000001</c:v>
                </c:pt>
                <c:pt idx="4">
                  <c:v>19376</c:v>
                </c:pt>
                <c:pt idx="5">
                  <c:v>14488</c:v>
                </c:pt>
                <c:pt idx="6">
                  <c:v>16916</c:v>
                </c:pt>
                <c:pt idx="7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26832</c:v>
                </c:pt>
                <c:pt idx="1">
                  <c:v>20038.8</c:v>
                </c:pt>
                <c:pt idx="2">
                  <c:v>28666</c:v>
                </c:pt>
                <c:pt idx="3">
                  <c:v>25597.200000000001</c:v>
                </c:pt>
                <c:pt idx="4">
                  <c:v>19072</c:v>
                </c:pt>
                <c:pt idx="5">
                  <c:v>13708</c:v>
                </c:pt>
                <c:pt idx="6">
                  <c:v>19944</c:v>
                </c:pt>
                <c:pt idx="7">
                  <c:v>17428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27872.799999999999</c:v>
                </c:pt>
                <c:pt idx="1">
                  <c:v>32963.600000000006</c:v>
                </c:pt>
                <c:pt idx="2">
                  <c:v>22823.200000000001</c:v>
                </c:pt>
                <c:pt idx="3">
                  <c:v>40459.199999999997</c:v>
                </c:pt>
                <c:pt idx="4">
                  <c:v>26772</c:v>
                </c:pt>
                <c:pt idx="5">
                  <c:v>28340</c:v>
                </c:pt>
                <c:pt idx="6">
                  <c:v>21944</c:v>
                </c:pt>
                <c:pt idx="7">
                  <c:v>37384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4190.3999999999996</c:v>
                </c:pt>
                <c:pt idx="1">
                  <c:v>1966.8</c:v>
                </c:pt>
                <c:pt idx="2">
                  <c:v>6215.6</c:v>
                </c:pt>
                <c:pt idx="3">
                  <c:v>4815.6000000000004</c:v>
                </c:pt>
                <c:pt idx="4">
                  <c:v>3804</c:v>
                </c:pt>
                <c:pt idx="5">
                  <c:v>1632</c:v>
                </c:pt>
                <c:pt idx="6">
                  <c:v>5340</c:v>
                </c:pt>
                <c:pt idx="7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9134</c:v>
                </c:pt>
                <c:pt idx="1">
                  <c:v>5400.4</c:v>
                </c:pt>
                <c:pt idx="2">
                  <c:v>8270</c:v>
                </c:pt>
                <c:pt idx="3">
                  <c:v>11788</c:v>
                </c:pt>
                <c:pt idx="4">
                  <c:v>7260</c:v>
                </c:pt>
                <c:pt idx="5">
                  <c:v>4036</c:v>
                </c:pt>
                <c:pt idx="6">
                  <c:v>6296</c:v>
                </c:pt>
                <c:pt idx="7">
                  <c:v>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10072.799999999999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13216.4</c:v>
                </c:pt>
                <c:pt idx="4">
                  <c:v>8180</c:v>
                </c:pt>
                <c:pt idx="5">
                  <c:v>4552</c:v>
                </c:pt>
                <c:pt idx="6">
                  <c:v>9004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15081.2</c:v>
                </c:pt>
                <c:pt idx="1">
                  <c:v>12052.4</c:v>
                </c:pt>
                <c:pt idx="2">
                  <c:v>15881.2</c:v>
                </c:pt>
                <c:pt idx="3">
                  <c:v>18673.599999999999</c:v>
                </c:pt>
                <c:pt idx="4">
                  <c:v>11632</c:v>
                </c:pt>
                <c:pt idx="5">
                  <c:v>8528</c:v>
                </c:pt>
                <c:pt idx="6">
                  <c:v>12548</c:v>
                </c:pt>
                <c:pt idx="7">
                  <c:v>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17400.400000000001</c:v>
                </c:pt>
                <c:pt idx="1">
                  <c:v>15171.2</c:v>
                </c:pt>
                <c:pt idx="2">
                  <c:v>15373.2</c:v>
                </c:pt>
                <c:pt idx="3">
                  <c:v>20771.2</c:v>
                </c:pt>
                <c:pt idx="4">
                  <c:v>15556</c:v>
                </c:pt>
                <c:pt idx="5">
                  <c:v>13468</c:v>
                </c:pt>
                <c:pt idx="6">
                  <c:v>13360</c:v>
                </c:pt>
                <c:pt idx="7">
                  <c:v>18440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23746.400000000001</c:v>
                </c:pt>
                <c:pt idx="1">
                  <c:v>19271.2</c:v>
                </c:pt>
                <c:pt idx="2">
                  <c:v>20702</c:v>
                </c:pt>
                <c:pt idx="3">
                  <c:v>27268.400000000001</c:v>
                </c:pt>
                <c:pt idx="4">
                  <c:v>19376</c:v>
                </c:pt>
                <c:pt idx="5">
                  <c:v>14488</c:v>
                </c:pt>
                <c:pt idx="6">
                  <c:v>16916</c:v>
                </c:pt>
                <c:pt idx="7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26832</c:v>
                </c:pt>
                <c:pt idx="1">
                  <c:v>20038.8</c:v>
                </c:pt>
                <c:pt idx="2">
                  <c:v>28666</c:v>
                </c:pt>
                <c:pt idx="3">
                  <c:v>25597.200000000001</c:v>
                </c:pt>
                <c:pt idx="4">
                  <c:v>19072</c:v>
                </c:pt>
                <c:pt idx="5">
                  <c:v>13708</c:v>
                </c:pt>
                <c:pt idx="6">
                  <c:v>19944</c:v>
                </c:pt>
                <c:pt idx="7">
                  <c:v>17428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27872.799999999999</c:v>
                </c:pt>
                <c:pt idx="1">
                  <c:v>32963.600000000006</c:v>
                </c:pt>
                <c:pt idx="2">
                  <c:v>22823.200000000001</c:v>
                </c:pt>
                <c:pt idx="3">
                  <c:v>40459.199999999997</c:v>
                </c:pt>
                <c:pt idx="4">
                  <c:v>26772</c:v>
                </c:pt>
                <c:pt idx="5">
                  <c:v>28340</c:v>
                </c:pt>
                <c:pt idx="6">
                  <c:v>21944</c:v>
                </c:pt>
                <c:pt idx="7">
                  <c:v>37384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4190.3999999999996</c:v>
                </c:pt>
                <c:pt idx="1">
                  <c:v>1966.8</c:v>
                </c:pt>
                <c:pt idx="2">
                  <c:v>6215.6</c:v>
                </c:pt>
                <c:pt idx="3">
                  <c:v>4815.6000000000004</c:v>
                </c:pt>
                <c:pt idx="4">
                  <c:v>3804</c:v>
                </c:pt>
                <c:pt idx="5">
                  <c:v>1632</c:v>
                </c:pt>
                <c:pt idx="6">
                  <c:v>5340</c:v>
                </c:pt>
                <c:pt idx="7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9134</c:v>
                </c:pt>
                <c:pt idx="1">
                  <c:v>5400.4</c:v>
                </c:pt>
                <c:pt idx="2">
                  <c:v>8270</c:v>
                </c:pt>
                <c:pt idx="3">
                  <c:v>11788</c:v>
                </c:pt>
                <c:pt idx="4">
                  <c:v>7260</c:v>
                </c:pt>
                <c:pt idx="5">
                  <c:v>4036</c:v>
                </c:pt>
                <c:pt idx="6">
                  <c:v>6296</c:v>
                </c:pt>
                <c:pt idx="7">
                  <c:v>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10072.799999999999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13216.4</c:v>
                </c:pt>
                <c:pt idx="4">
                  <c:v>8180</c:v>
                </c:pt>
                <c:pt idx="5">
                  <c:v>4552</c:v>
                </c:pt>
                <c:pt idx="6">
                  <c:v>9004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15081.2</c:v>
                </c:pt>
                <c:pt idx="1">
                  <c:v>12052.4</c:v>
                </c:pt>
                <c:pt idx="2">
                  <c:v>15881.2</c:v>
                </c:pt>
                <c:pt idx="3">
                  <c:v>18673.599999999999</c:v>
                </c:pt>
                <c:pt idx="4">
                  <c:v>11632</c:v>
                </c:pt>
                <c:pt idx="5">
                  <c:v>8528</c:v>
                </c:pt>
                <c:pt idx="6">
                  <c:v>12548</c:v>
                </c:pt>
                <c:pt idx="7">
                  <c:v>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17400.400000000001</c:v>
                </c:pt>
                <c:pt idx="1">
                  <c:v>15171.2</c:v>
                </c:pt>
                <c:pt idx="2">
                  <c:v>15373.2</c:v>
                </c:pt>
                <c:pt idx="3">
                  <c:v>20771.2</c:v>
                </c:pt>
                <c:pt idx="4">
                  <c:v>15556</c:v>
                </c:pt>
                <c:pt idx="5">
                  <c:v>13468</c:v>
                </c:pt>
                <c:pt idx="6">
                  <c:v>13360</c:v>
                </c:pt>
                <c:pt idx="7">
                  <c:v>18440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23746.400000000001</c:v>
                </c:pt>
                <c:pt idx="1">
                  <c:v>19271.2</c:v>
                </c:pt>
                <c:pt idx="2">
                  <c:v>20702</c:v>
                </c:pt>
                <c:pt idx="3">
                  <c:v>27268.400000000001</c:v>
                </c:pt>
                <c:pt idx="4">
                  <c:v>19376</c:v>
                </c:pt>
                <c:pt idx="5">
                  <c:v>14488</c:v>
                </c:pt>
                <c:pt idx="6">
                  <c:v>16916</c:v>
                </c:pt>
                <c:pt idx="7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26832</c:v>
                </c:pt>
                <c:pt idx="1">
                  <c:v>20038.8</c:v>
                </c:pt>
                <c:pt idx="2">
                  <c:v>28666</c:v>
                </c:pt>
                <c:pt idx="3">
                  <c:v>25597.200000000001</c:v>
                </c:pt>
                <c:pt idx="4">
                  <c:v>19072</c:v>
                </c:pt>
                <c:pt idx="5">
                  <c:v>13708</c:v>
                </c:pt>
                <c:pt idx="6">
                  <c:v>19944</c:v>
                </c:pt>
                <c:pt idx="7">
                  <c:v>17428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27872.799999999999</c:v>
                </c:pt>
                <c:pt idx="1">
                  <c:v>32963.600000000006</c:v>
                </c:pt>
                <c:pt idx="2">
                  <c:v>22823.200000000001</c:v>
                </c:pt>
                <c:pt idx="3">
                  <c:v>40459.199999999997</c:v>
                </c:pt>
                <c:pt idx="4">
                  <c:v>26772</c:v>
                </c:pt>
                <c:pt idx="5">
                  <c:v>28340</c:v>
                </c:pt>
                <c:pt idx="6">
                  <c:v>21944</c:v>
                </c:pt>
                <c:pt idx="7">
                  <c:v>37384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4190.3999999999996</c:v>
                </c:pt>
                <c:pt idx="1">
                  <c:v>1966.8</c:v>
                </c:pt>
                <c:pt idx="2">
                  <c:v>6215.6</c:v>
                </c:pt>
                <c:pt idx="3">
                  <c:v>4815.6000000000004</c:v>
                </c:pt>
                <c:pt idx="4">
                  <c:v>3804</c:v>
                </c:pt>
                <c:pt idx="5">
                  <c:v>1632</c:v>
                </c:pt>
                <c:pt idx="6">
                  <c:v>5340</c:v>
                </c:pt>
                <c:pt idx="7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9134</c:v>
                </c:pt>
                <c:pt idx="1">
                  <c:v>5400.4</c:v>
                </c:pt>
                <c:pt idx="2">
                  <c:v>8270</c:v>
                </c:pt>
                <c:pt idx="3">
                  <c:v>11788</c:v>
                </c:pt>
                <c:pt idx="4">
                  <c:v>7260</c:v>
                </c:pt>
                <c:pt idx="5">
                  <c:v>4036</c:v>
                </c:pt>
                <c:pt idx="6">
                  <c:v>6296</c:v>
                </c:pt>
                <c:pt idx="7">
                  <c:v>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10072.799999999999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13216.4</c:v>
                </c:pt>
                <c:pt idx="4">
                  <c:v>8180</c:v>
                </c:pt>
                <c:pt idx="5">
                  <c:v>4552</c:v>
                </c:pt>
                <c:pt idx="6">
                  <c:v>9004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15081.2</c:v>
                </c:pt>
                <c:pt idx="1">
                  <c:v>12052.4</c:v>
                </c:pt>
                <c:pt idx="2">
                  <c:v>15881.2</c:v>
                </c:pt>
                <c:pt idx="3">
                  <c:v>18673.599999999999</c:v>
                </c:pt>
                <c:pt idx="4">
                  <c:v>11632</c:v>
                </c:pt>
                <c:pt idx="5">
                  <c:v>8528</c:v>
                </c:pt>
                <c:pt idx="6">
                  <c:v>12548</c:v>
                </c:pt>
                <c:pt idx="7">
                  <c:v>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17400.400000000001</c:v>
                </c:pt>
                <c:pt idx="1">
                  <c:v>15171.2</c:v>
                </c:pt>
                <c:pt idx="2">
                  <c:v>15373.2</c:v>
                </c:pt>
                <c:pt idx="3">
                  <c:v>20771.2</c:v>
                </c:pt>
                <c:pt idx="4">
                  <c:v>15556</c:v>
                </c:pt>
                <c:pt idx="5">
                  <c:v>13468</c:v>
                </c:pt>
                <c:pt idx="6">
                  <c:v>13360</c:v>
                </c:pt>
                <c:pt idx="7">
                  <c:v>18440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23746.400000000001</c:v>
                </c:pt>
                <c:pt idx="1">
                  <c:v>19271.2</c:v>
                </c:pt>
                <c:pt idx="2">
                  <c:v>20702</c:v>
                </c:pt>
                <c:pt idx="3">
                  <c:v>27268.400000000001</c:v>
                </c:pt>
                <c:pt idx="4">
                  <c:v>19376</c:v>
                </c:pt>
                <c:pt idx="5">
                  <c:v>14488</c:v>
                </c:pt>
                <c:pt idx="6">
                  <c:v>16916</c:v>
                </c:pt>
                <c:pt idx="7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26832</c:v>
                </c:pt>
                <c:pt idx="1">
                  <c:v>20038.8</c:v>
                </c:pt>
                <c:pt idx="2">
                  <c:v>28666</c:v>
                </c:pt>
                <c:pt idx="3">
                  <c:v>25597.200000000001</c:v>
                </c:pt>
                <c:pt idx="4">
                  <c:v>19072</c:v>
                </c:pt>
                <c:pt idx="5">
                  <c:v>13708</c:v>
                </c:pt>
                <c:pt idx="6">
                  <c:v>19944</c:v>
                </c:pt>
                <c:pt idx="7">
                  <c:v>17428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27872.799999999999</c:v>
                </c:pt>
                <c:pt idx="1">
                  <c:v>32963.600000000006</c:v>
                </c:pt>
                <c:pt idx="2">
                  <c:v>22823.200000000001</c:v>
                </c:pt>
                <c:pt idx="3">
                  <c:v>40459.199999999997</c:v>
                </c:pt>
                <c:pt idx="4">
                  <c:v>26772</c:v>
                </c:pt>
                <c:pt idx="5">
                  <c:v>28340</c:v>
                </c:pt>
                <c:pt idx="6">
                  <c:v>21944</c:v>
                </c:pt>
                <c:pt idx="7">
                  <c:v>37384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4190.3999999999996</c:v>
                </c:pt>
                <c:pt idx="1">
                  <c:v>1966.8</c:v>
                </c:pt>
                <c:pt idx="2">
                  <c:v>6215.6</c:v>
                </c:pt>
                <c:pt idx="3">
                  <c:v>4815.6000000000004</c:v>
                </c:pt>
                <c:pt idx="4">
                  <c:v>3804</c:v>
                </c:pt>
                <c:pt idx="5">
                  <c:v>1632</c:v>
                </c:pt>
                <c:pt idx="6">
                  <c:v>5340</c:v>
                </c:pt>
                <c:pt idx="7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9134</c:v>
                </c:pt>
                <c:pt idx="1">
                  <c:v>5400.4</c:v>
                </c:pt>
                <c:pt idx="2">
                  <c:v>8270</c:v>
                </c:pt>
                <c:pt idx="3">
                  <c:v>11788</c:v>
                </c:pt>
                <c:pt idx="4">
                  <c:v>7260</c:v>
                </c:pt>
                <c:pt idx="5">
                  <c:v>4036</c:v>
                </c:pt>
                <c:pt idx="6">
                  <c:v>6296</c:v>
                </c:pt>
                <c:pt idx="7">
                  <c:v>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10072.799999999999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13216.4</c:v>
                </c:pt>
                <c:pt idx="4">
                  <c:v>8180</c:v>
                </c:pt>
                <c:pt idx="5">
                  <c:v>4552</c:v>
                </c:pt>
                <c:pt idx="6">
                  <c:v>9004</c:v>
                </c:pt>
                <c:pt idx="7">
                  <c:v>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15081.2</c:v>
                </c:pt>
                <c:pt idx="1">
                  <c:v>12052.4</c:v>
                </c:pt>
                <c:pt idx="2">
                  <c:v>15881.2</c:v>
                </c:pt>
                <c:pt idx="3">
                  <c:v>18673.599999999999</c:v>
                </c:pt>
                <c:pt idx="4">
                  <c:v>11632</c:v>
                </c:pt>
                <c:pt idx="5">
                  <c:v>8528</c:v>
                </c:pt>
                <c:pt idx="6">
                  <c:v>12548</c:v>
                </c:pt>
                <c:pt idx="7">
                  <c:v>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17400.400000000001</c:v>
                </c:pt>
                <c:pt idx="1">
                  <c:v>15171.2</c:v>
                </c:pt>
                <c:pt idx="2">
                  <c:v>15373.2</c:v>
                </c:pt>
                <c:pt idx="3">
                  <c:v>20771.2</c:v>
                </c:pt>
                <c:pt idx="4">
                  <c:v>15556</c:v>
                </c:pt>
                <c:pt idx="5">
                  <c:v>13468</c:v>
                </c:pt>
                <c:pt idx="6">
                  <c:v>13360</c:v>
                </c:pt>
                <c:pt idx="7">
                  <c:v>18440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23746.400000000001</c:v>
                </c:pt>
                <c:pt idx="1">
                  <c:v>19271.2</c:v>
                </c:pt>
                <c:pt idx="2">
                  <c:v>20702</c:v>
                </c:pt>
                <c:pt idx="3">
                  <c:v>27268.400000000001</c:v>
                </c:pt>
                <c:pt idx="4">
                  <c:v>19376</c:v>
                </c:pt>
                <c:pt idx="5">
                  <c:v>14488</c:v>
                </c:pt>
                <c:pt idx="6">
                  <c:v>16916</c:v>
                </c:pt>
                <c:pt idx="7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26832</c:v>
                </c:pt>
                <c:pt idx="1">
                  <c:v>20038.8</c:v>
                </c:pt>
                <c:pt idx="2">
                  <c:v>28666</c:v>
                </c:pt>
                <c:pt idx="3">
                  <c:v>25597.200000000001</c:v>
                </c:pt>
                <c:pt idx="4">
                  <c:v>19072</c:v>
                </c:pt>
                <c:pt idx="5">
                  <c:v>13708</c:v>
                </c:pt>
                <c:pt idx="6">
                  <c:v>19944</c:v>
                </c:pt>
                <c:pt idx="7">
                  <c:v>17428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28139.360000000001</c:v>
                </c:pt>
                <c:pt idx="1">
                  <c:v>33589.320000000007</c:v>
                </c:pt>
                <c:pt idx="2">
                  <c:v>22968.16</c:v>
                </c:pt>
                <c:pt idx="3">
                  <c:v>41284.079999999994</c:v>
                </c:pt>
                <c:pt idx="4">
                  <c:v>27064.560000000001</c:v>
                </c:pt>
                <c:pt idx="5">
                  <c:v>29005.72</c:v>
                </c:pt>
                <c:pt idx="6">
                  <c:v>22104.959999999999</c:v>
                </c:pt>
                <c:pt idx="7">
                  <c:v>38274.879999999997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4316.96</c:v>
                </c:pt>
                <c:pt idx="1">
                  <c:v>2219.12</c:v>
                </c:pt>
                <c:pt idx="2">
                  <c:v>6449.72</c:v>
                </c:pt>
                <c:pt idx="3">
                  <c:v>5088.4000000000005</c:v>
                </c:pt>
                <c:pt idx="4">
                  <c:v>3940.56</c:v>
                </c:pt>
                <c:pt idx="5">
                  <c:v>1876.32</c:v>
                </c:pt>
                <c:pt idx="6">
                  <c:v>5583.12</c:v>
                </c:pt>
                <c:pt idx="7">
                  <c:v>4360.8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9486.7999999999993</c:v>
                </c:pt>
                <c:pt idx="1">
                  <c:v>5550.4</c:v>
                </c:pt>
                <c:pt idx="2">
                  <c:v>8571.4</c:v>
                </c:pt>
                <c:pt idx="3">
                  <c:v>12478</c:v>
                </c:pt>
                <c:pt idx="4">
                  <c:v>7610.8</c:v>
                </c:pt>
                <c:pt idx="5">
                  <c:v>4181</c:v>
                </c:pt>
                <c:pt idx="6">
                  <c:v>6595.4</c:v>
                </c:pt>
                <c:pt idx="7">
                  <c:v>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10183.799999999999</c:v>
                </c:pt>
                <c:pt idx="1">
                  <c:v>6273.2</c:v>
                </c:pt>
                <c:pt idx="2">
                  <c:v>12013.6</c:v>
                </c:pt>
                <c:pt idx="3">
                  <c:v>13379.44</c:v>
                </c:pt>
                <c:pt idx="4">
                  <c:v>8287</c:v>
                </c:pt>
                <c:pt idx="5">
                  <c:v>4552</c:v>
                </c:pt>
                <c:pt idx="6">
                  <c:v>9004</c:v>
                </c:pt>
                <c:pt idx="7">
                  <c:v>9612.0400000000009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16899.600000000002</c:v>
                </c:pt>
                <c:pt idx="1">
                  <c:v>13097</c:v>
                </c:pt>
                <c:pt idx="2">
                  <c:v>17427.36</c:v>
                </c:pt>
                <c:pt idx="3">
                  <c:v>29597.8</c:v>
                </c:pt>
                <c:pt idx="4">
                  <c:v>13447.4</c:v>
                </c:pt>
                <c:pt idx="5">
                  <c:v>9573.6</c:v>
                </c:pt>
                <c:pt idx="6">
                  <c:v>14094.16</c:v>
                </c:pt>
                <c:pt idx="7">
                  <c:v>25372.2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24022.080000000002</c:v>
                </c:pt>
                <c:pt idx="1">
                  <c:v>24316.440000000002</c:v>
                </c:pt>
                <c:pt idx="2">
                  <c:v>19833.04</c:v>
                </c:pt>
                <c:pt idx="3">
                  <c:v>36014.880000000005</c:v>
                </c:pt>
                <c:pt idx="4">
                  <c:v>22186.68</c:v>
                </c:pt>
                <c:pt idx="5">
                  <c:v>22655.239999999998</c:v>
                </c:pt>
                <c:pt idx="6">
                  <c:v>17839.84</c:v>
                </c:pt>
                <c:pt idx="7">
                  <c:v>33713.68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24255.72</c:v>
                </c:pt>
                <c:pt idx="1">
                  <c:v>21400.32</c:v>
                </c:pt>
                <c:pt idx="2">
                  <c:v>20945.759999999998</c:v>
                </c:pt>
                <c:pt idx="3">
                  <c:v>28862.440000000002</c:v>
                </c:pt>
                <c:pt idx="4">
                  <c:v>19903.32</c:v>
                </c:pt>
                <c:pt idx="5">
                  <c:v>16614.12</c:v>
                </c:pt>
                <c:pt idx="6">
                  <c:v>17174.759999999998</c:v>
                </c:pt>
                <c:pt idx="7">
                  <c:v>22941.040000000001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27188.720000000001</c:v>
                </c:pt>
                <c:pt idx="1">
                  <c:v>20735.919999999998</c:v>
                </c:pt>
                <c:pt idx="2">
                  <c:v>29041.84</c:v>
                </c:pt>
                <c:pt idx="3">
                  <c:v>26275.52</c:v>
                </c:pt>
                <c:pt idx="4">
                  <c:v>19421.72</c:v>
                </c:pt>
                <c:pt idx="5">
                  <c:v>14395.12</c:v>
                </c:pt>
                <c:pt idx="6">
                  <c:v>20305.84</c:v>
                </c:pt>
                <c:pt idx="7">
                  <c:v>18088.32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0</c:formatCode>
                <c:ptCount val="10"/>
                <c:pt idx="0">
                  <c:v>26668.799999999999</c:v>
                </c:pt>
                <c:pt idx="1">
                  <c:v>4118.3999999999996</c:v>
                </c:pt>
                <c:pt idx="2">
                  <c:v>8568</c:v>
                </c:pt>
                <c:pt idx="3">
                  <c:v>9748.7999999999993</c:v>
                </c:pt>
                <c:pt idx="4">
                  <c:v>14587.2</c:v>
                </c:pt>
                <c:pt idx="5">
                  <c:v>16754.400000000001</c:v>
                </c:pt>
                <c:pt idx="6">
                  <c:v>22766.400000000001</c:v>
                </c:pt>
                <c:pt idx="7">
                  <c:v>25920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0</c:formatCode>
                <c:ptCount val="10"/>
                <c:pt idx="0">
                  <c:v>25632</c:v>
                </c:pt>
                <c:pt idx="1">
                  <c:v>3744</c:v>
                </c:pt>
                <c:pt idx="2">
                  <c:v>6840</c:v>
                </c:pt>
                <c:pt idx="3">
                  <c:v>7920</c:v>
                </c:pt>
                <c:pt idx="4">
                  <c:v>11232</c:v>
                </c:pt>
                <c:pt idx="5">
                  <c:v>14976</c:v>
                </c:pt>
                <c:pt idx="6">
                  <c:v>18576</c:v>
                </c:pt>
                <c:pt idx="7">
                  <c:v>18432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0</c:formatCode>
                <c:ptCount val="10"/>
                <c:pt idx="0">
                  <c:v>31413.600000000002</c:v>
                </c:pt>
                <c:pt idx="1">
                  <c:v>1792.8</c:v>
                </c:pt>
                <c:pt idx="2">
                  <c:v>5090.3999999999996</c:v>
                </c:pt>
                <c:pt idx="3">
                  <c:v>6055.2</c:v>
                </c:pt>
                <c:pt idx="4">
                  <c:v>11642.4</c:v>
                </c:pt>
                <c:pt idx="5">
                  <c:v>14119.2</c:v>
                </c:pt>
                <c:pt idx="6">
                  <c:v>18547.2</c:v>
                </c:pt>
                <c:pt idx="7">
                  <c:v>19360.8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0</c:formatCode>
                <c:ptCount val="10"/>
                <c:pt idx="0">
                  <c:v>27000</c:v>
                </c:pt>
                <c:pt idx="1">
                  <c:v>1512</c:v>
                </c:pt>
                <c:pt idx="2">
                  <c:v>3816</c:v>
                </c:pt>
                <c:pt idx="3">
                  <c:v>4392</c:v>
                </c:pt>
                <c:pt idx="4">
                  <c:v>8208</c:v>
                </c:pt>
                <c:pt idx="5">
                  <c:v>12528</c:v>
                </c:pt>
                <c:pt idx="6">
                  <c:v>13968</c:v>
                </c:pt>
                <c:pt idx="7">
                  <c:v>13248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0</c:formatCode>
                <c:ptCount val="10"/>
                <c:pt idx="0">
                  <c:v>21859.200000000001</c:v>
                </c:pt>
                <c:pt idx="1">
                  <c:v>5853.6</c:v>
                </c:pt>
                <c:pt idx="2">
                  <c:v>7812</c:v>
                </c:pt>
                <c:pt idx="3">
                  <c:v>11721.6</c:v>
                </c:pt>
                <c:pt idx="4">
                  <c:v>15415.2</c:v>
                </c:pt>
                <c:pt idx="5">
                  <c:v>14515.2</c:v>
                </c:pt>
                <c:pt idx="6">
                  <c:v>20088</c:v>
                </c:pt>
                <c:pt idx="7">
                  <c:v>27612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0</c:formatCode>
                <c:ptCount val="10"/>
                <c:pt idx="0">
                  <c:v>21024</c:v>
                </c:pt>
                <c:pt idx="1">
                  <c:v>5040</c:v>
                </c:pt>
                <c:pt idx="2">
                  <c:v>5976</c:v>
                </c:pt>
                <c:pt idx="3">
                  <c:v>8784</c:v>
                </c:pt>
                <c:pt idx="4">
                  <c:v>12168</c:v>
                </c:pt>
                <c:pt idx="5">
                  <c:v>12600</c:v>
                </c:pt>
                <c:pt idx="6">
                  <c:v>16416</c:v>
                </c:pt>
                <c:pt idx="7">
                  <c:v>19224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0</c:formatCode>
                <c:ptCount val="10"/>
                <c:pt idx="0">
                  <c:v>38707.199999999997</c:v>
                </c:pt>
                <c:pt idx="1">
                  <c:v>4557.6000000000004</c:v>
                </c:pt>
                <c:pt idx="2">
                  <c:v>11088</c:v>
                </c:pt>
                <c:pt idx="3">
                  <c:v>13010.4</c:v>
                </c:pt>
                <c:pt idx="4">
                  <c:v>17841.599999999999</c:v>
                </c:pt>
                <c:pt idx="5">
                  <c:v>19843.2</c:v>
                </c:pt>
                <c:pt idx="6">
                  <c:v>26186.400000000001</c:v>
                </c:pt>
                <c:pt idx="7">
                  <c:v>24739.200000000001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0</c:formatCode>
                <c:ptCount val="10"/>
                <c:pt idx="0">
                  <c:v>35784</c:v>
                </c:pt>
                <c:pt idx="1">
                  <c:v>3888</c:v>
                </c:pt>
                <c:pt idx="2">
                  <c:v>8064</c:v>
                </c:pt>
                <c:pt idx="3">
                  <c:v>9288</c:v>
                </c:pt>
                <c:pt idx="4">
                  <c:v>13752</c:v>
                </c:pt>
                <c:pt idx="5">
                  <c:v>17640</c:v>
                </c:pt>
                <c:pt idx="6">
                  <c:v>20520</c:v>
                </c:pt>
                <c:pt idx="7">
                  <c:v>16848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1204</c:v>
                </c:pt>
                <c:pt idx="1">
                  <c:v>72</c:v>
                </c:pt>
                <c:pt idx="2">
                  <c:v>566</c:v>
                </c:pt>
                <c:pt idx="3">
                  <c:v>324</c:v>
                </c:pt>
                <c:pt idx="4">
                  <c:v>494</c:v>
                </c:pt>
                <c:pt idx="5">
                  <c:v>646</c:v>
                </c:pt>
                <c:pt idx="6">
                  <c:v>980</c:v>
                </c:pt>
                <c:pt idx="7">
                  <c:v>912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1140</c:v>
                </c:pt>
                <c:pt idx="1">
                  <c:v>60</c:v>
                </c:pt>
                <c:pt idx="2">
                  <c:v>420</c:v>
                </c:pt>
                <c:pt idx="3">
                  <c:v>260</c:v>
                </c:pt>
                <c:pt idx="4">
                  <c:v>400</c:v>
                </c:pt>
                <c:pt idx="5">
                  <c:v>580</c:v>
                </c:pt>
                <c:pt idx="6">
                  <c:v>800</c:v>
                </c:pt>
                <c:pt idx="7">
                  <c:v>640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1550</c:v>
                </c:pt>
                <c:pt idx="1">
                  <c:v>174</c:v>
                </c:pt>
                <c:pt idx="2">
                  <c:v>310</c:v>
                </c:pt>
                <c:pt idx="3">
                  <c:v>218</c:v>
                </c:pt>
                <c:pt idx="4">
                  <c:v>410</c:v>
                </c:pt>
                <c:pt idx="5">
                  <c:v>1052</c:v>
                </c:pt>
                <c:pt idx="6">
                  <c:v>724</c:v>
                </c:pt>
                <c:pt idx="7">
                  <c:v>678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1340</c:v>
                </c:pt>
                <c:pt idx="1">
                  <c:v>120</c:v>
                </c:pt>
                <c:pt idx="2">
                  <c:v>220</c:v>
                </c:pt>
                <c:pt idx="3">
                  <c:v>160</c:v>
                </c:pt>
                <c:pt idx="4">
                  <c:v>320</c:v>
                </c:pt>
                <c:pt idx="5">
                  <c:v>940</c:v>
                </c:pt>
                <c:pt idx="6">
                  <c:v>520</c:v>
                </c:pt>
                <c:pt idx="7">
                  <c:v>460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964</c:v>
                </c:pt>
                <c:pt idx="1">
                  <c:v>362</c:v>
                </c:pt>
                <c:pt idx="2">
                  <c:v>458</c:v>
                </c:pt>
                <c:pt idx="3">
                  <c:v>292</c:v>
                </c:pt>
                <c:pt idx="4">
                  <c:v>466</c:v>
                </c:pt>
                <c:pt idx="5">
                  <c:v>858</c:v>
                </c:pt>
                <c:pt idx="6">
                  <c:v>614</c:v>
                </c:pt>
                <c:pt idx="7">
                  <c:v>1054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920</c:v>
                </c:pt>
                <c:pt idx="1">
                  <c:v>300</c:v>
                </c:pt>
                <c:pt idx="2">
                  <c:v>320</c:v>
                </c:pt>
                <c:pt idx="3">
                  <c:v>220</c:v>
                </c:pt>
                <c:pt idx="4">
                  <c:v>380</c:v>
                </c:pt>
                <c:pt idx="5">
                  <c:v>760</c:v>
                </c:pt>
                <c:pt idx="6">
                  <c:v>500</c:v>
                </c:pt>
                <c:pt idx="7">
                  <c:v>720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1752</c:v>
                </c:pt>
                <c:pt idx="1">
                  <c:v>258</c:v>
                </c:pt>
                <c:pt idx="2">
                  <c:v>700</c:v>
                </c:pt>
                <c:pt idx="3">
                  <c:v>206</c:v>
                </c:pt>
                <c:pt idx="4">
                  <c:v>832</c:v>
                </c:pt>
                <c:pt idx="5">
                  <c:v>928</c:v>
                </c:pt>
                <c:pt idx="6">
                  <c:v>1082</c:v>
                </c:pt>
                <c:pt idx="7">
                  <c:v>858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1600</c:v>
                </c:pt>
                <c:pt idx="1">
                  <c:v>200</c:v>
                </c:pt>
                <c:pt idx="2">
                  <c:v>480</c:v>
                </c:pt>
                <c:pt idx="3">
                  <c:v>160</c:v>
                </c:pt>
                <c:pt idx="4">
                  <c:v>700</c:v>
                </c:pt>
                <c:pt idx="5">
                  <c:v>800</c:v>
                </c:pt>
                <c:pt idx="6">
                  <c:v>800</c:v>
                </c:pt>
                <c:pt idx="7">
                  <c:v>580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1A088A3-E8D4-43D0-B06D-2D094E0BD2D6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1C198AAF-6EAE-494A-8C68-CC33C925ED4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B8D4CAF-86B6-45FC-B3E5-68B89E4A7E7E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8" xr16:uid="{DAC85A37-9EAD-44C4-B22D-50D31BD8B54C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476381F-9B32-4455-B094-A8E4C666888A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21AB9F-2D3B-4E8C-9864-2E51838D536E}" name="Nobel_EU_Upgrade_order__5" displayName="Nobel_EU_Upgrade_order__5" ref="A1:AE42" tableType="queryTable" totalsRowShown="0">
  <autoFilter ref="A1:AE42" xr:uid="{4521AB9F-2D3B-4E8C-9864-2E51838D536E}"/>
  <tableColumns count="31">
    <tableColumn id="1" xr3:uid="{7BA15AD9-BE2D-49AC-B145-3A8DEB5A1648}" uniqueName="1" name="Column1" queryTableFieldId="1"/>
    <tableColumn id="2" xr3:uid="{2BAE45FA-89F9-4326-A02A-7C38F9763009}" uniqueName="2" name="0 C-L" queryTableFieldId="2"/>
    <tableColumn id="3" xr3:uid="{1E1BD767-2502-4F20-ABAB-A8E89E4B422E}" uniqueName="3" name="0 L-S" queryTableFieldId="3"/>
    <tableColumn id="4" xr3:uid="{946F75AC-9AFA-406A-99DA-76385C2372E1}" uniqueName="4" name="0 S-C" queryTableFieldId="4"/>
    <tableColumn id="5" xr3:uid="{EE40D46D-1FA6-4C1B-A03C-2C3AB500B5B5}" uniqueName="5" name="1 C-L" queryTableFieldId="5"/>
    <tableColumn id="6" xr3:uid="{E738760F-8671-478D-8D8C-AB490D19E4F8}" uniqueName="6" name="1 L-S" queryTableFieldId="6"/>
    <tableColumn id="7" xr3:uid="{61800E67-937F-43DD-9A9D-C0D5DBDC44CE}" uniqueName="7" name="1 S-C" queryTableFieldId="7"/>
    <tableColumn id="8" xr3:uid="{5F873C04-5A40-45C9-8802-43D5C07F8032}" uniqueName="8" name="2 C-L" queryTableFieldId="8"/>
    <tableColumn id="9" xr3:uid="{7C7EABEB-3A08-4572-ACEC-BBD0930D039D}" uniqueName="9" name="2 L-S" queryTableFieldId="9"/>
    <tableColumn id="10" xr3:uid="{C4B7E1BE-DE46-4D95-BB93-FAF7C52BE5B1}" uniqueName="10" name="2 S-C" queryTableFieldId="10"/>
    <tableColumn id="11" xr3:uid="{2D3F332F-F118-4B97-B631-7D684E74E671}" uniqueName="11" name="3 C-L" queryTableFieldId="11"/>
    <tableColumn id="12" xr3:uid="{B0190318-1CDC-4A76-B3E2-11EFAC6E35CC}" uniqueName="12" name="3 L-S" queryTableFieldId="12"/>
    <tableColumn id="13" xr3:uid="{F6C49245-5838-45F0-BAA8-08AC5CC16D5B}" uniqueName="13" name="3 S-C" queryTableFieldId="13"/>
    <tableColumn id="14" xr3:uid="{DCD7703A-95D4-4138-AF71-C575767502EC}" uniqueName="14" name="4 C-L" queryTableFieldId="14"/>
    <tableColumn id="15" xr3:uid="{718BA77F-735C-4D8C-A137-23513900A01A}" uniqueName="15" name="4 L-S" queryTableFieldId="15"/>
    <tableColumn id="16" xr3:uid="{B477BA5E-1D3B-47F4-B6C6-19ACE39A0056}" uniqueName="16" name="4 S-C" queryTableFieldId="16"/>
    <tableColumn id="17" xr3:uid="{89E3106A-6700-4989-9712-34B600843655}" uniqueName="17" name="5 C-L" queryTableFieldId="17"/>
    <tableColumn id="18" xr3:uid="{3296941F-BD22-4699-AEA8-6425021B6426}" uniqueName="18" name="5 L-S" queryTableFieldId="18"/>
    <tableColumn id="19" xr3:uid="{8F21ED41-C6C2-47F6-A138-E9F38BE0EF69}" uniqueName="19" name="5 S-C" queryTableFieldId="19"/>
    <tableColumn id="20" xr3:uid="{0C78E425-590D-4E8C-9F34-B766B31BCA70}" uniqueName="20" name="6 C-L" queryTableFieldId="20"/>
    <tableColumn id="21" xr3:uid="{47CC7B84-EC65-47B0-9E67-D728A040F8DE}" uniqueName="21" name="6 L-S" queryTableFieldId="21"/>
    <tableColumn id="22" xr3:uid="{EF073FB5-80DD-4346-9FAC-DCBF4C6E211F}" uniqueName="22" name="6 S-C" queryTableFieldId="22"/>
    <tableColumn id="23" xr3:uid="{2FAECEBB-E95D-4637-8BFF-DBE4B0BFE86A}" uniqueName="23" name="7 C-L" queryTableFieldId="23"/>
    <tableColumn id="24" xr3:uid="{4CCFB461-469C-484A-A72A-2D80DB078DCE}" uniqueName="24" name="7 L-S" queryTableFieldId="24"/>
    <tableColumn id="25" xr3:uid="{925E8DF8-C136-4FA9-99F4-482BE68935EB}" uniqueName="25" name="7 S-C" queryTableFieldId="25"/>
    <tableColumn id="26" xr3:uid="{6CCBF296-B24B-4E2D-A7CD-8F36C024C965}" uniqueName="26" name="8 C-L" queryTableFieldId="26"/>
    <tableColumn id="27" xr3:uid="{3DEEDF4A-5D37-44F5-8DCD-0D1C6366DDD9}" uniqueName="27" name="8 L-S" queryTableFieldId="27"/>
    <tableColumn id="28" xr3:uid="{476A35ED-A7D9-496F-B44B-CB2F812DF4BA}" uniqueName="28" name="8 S-C" queryTableFieldId="28"/>
    <tableColumn id="29" xr3:uid="{B4E113E0-6974-4BB3-926A-7548894832CB}" uniqueName="29" name="9 C-L" queryTableFieldId="29"/>
    <tableColumn id="30" xr3:uid="{9F120C88-6355-4649-8F58-821FFA317ACC}" uniqueName="30" name="9 L-S" queryTableFieldId="30"/>
    <tableColumn id="31" xr3:uid="{EAF44850-603D-4026-A5AC-8E6E85DC1C49}" uniqueName="31" name="9 S-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1050B-E60E-4951-81C3-2DF5D026A3B9}" name="Spain_Upgrade_order__5" displayName="Spain_Upgrade_order__5" ref="A1:AE29" tableType="queryTable" totalsRowShown="0">
  <autoFilter ref="A1:AE29" xr:uid="{B041050B-E60E-4951-81C3-2DF5D026A3B9}"/>
  <tableColumns count="31">
    <tableColumn id="1" xr3:uid="{630C7919-E2CC-46EB-A713-463D92694D5C}" uniqueName="1" name="Column1" queryTableFieldId="1"/>
    <tableColumn id="2" xr3:uid="{530FC62D-1751-4D1E-B0C1-F23AC2AD7420}" uniqueName="2" name="0 C-L" queryTableFieldId="2"/>
    <tableColumn id="3" xr3:uid="{BEEA8A83-BD43-4F2F-BF18-CAF612145A39}" uniqueName="3" name="0 L-S" queryTableFieldId="3"/>
    <tableColumn id="4" xr3:uid="{D82BBE50-0CEB-48E3-BA4D-5FCC3CECB735}" uniqueName="4" name="0 S-C" queryTableFieldId="4"/>
    <tableColumn id="5" xr3:uid="{AC2321F3-7E6C-47D1-A262-2E3AF110FB74}" uniqueName="5" name="1 C-L" queryTableFieldId="5"/>
    <tableColumn id="6" xr3:uid="{3D7F5174-7383-434F-BD3B-38CB87E20B02}" uniqueName="6" name="1 L-S" queryTableFieldId="6"/>
    <tableColumn id="7" xr3:uid="{095F0342-FB8C-424E-80FA-9F6306B7BA5C}" uniqueName="7" name="1 S-C" queryTableFieldId="7"/>
    <tableColumn id="8" xr3:uid="{8FB9866C-B788-4432-A314-C7E786BDB750}" uniqueName="8" name="2 C-L" queryTableFieldId="8"/>
    <tableColumn id="9" xr3:uid="{B2D13A31-C60A-4B51-87EE-76930BDF3213}" uniqueName="9" name="2 L-S" queryTableFieldId="9"/>
    <tableColumn id="10" xr3:uid="{B37F6E4C-42DA-4D8F-8262-F99EEF917EBE}" uniqueName="10" name="2 S-C" queryTableFieldId="10"/>
    <tableColumn id="11" xr3:uid="{27816359-CEBF-4A95-B2E0-9C6234F5ED13}" uniqueName="11" name="3 C-L" queryTableFieldId="11"/>
    <tableColumn id="12" xr3:uid="{59312697-60E0-41EF-834A-47CC6FF06133}" uniqueName="12" name="3 L-S" queryTableFieldId="12"/>
    <tableColumn id="13" xr3:uid="{C1CBF91A-8CD5-4E3B-AF71-3092B471C0B6}" uniqueName="13" name="3 S-C" queryTableFieldId="13"/>
    <tableColumn id="14" xr3:uid="{09703181-6793-4C8B-A19B-BCBCE037ECB8}" uniqueName="14" name="4 C-L" queryTableFieldId="14"/>
    <tableColumn id="15" xr3:uid="{9D9199A9-54D8-4631-A282-4EB240B5FBE8}" uniqueName="15" name="4 L-S" queryTableFieldId="15"/>
    <tableColumn id="16" xr3:uid="{0A3B66D1-67DD-4DAF-B613-8C71C6372197}" uniqueName="16" name="4 S-C" queryTableFieldId="16"/>
    <tableColumn id="17" xr3:uid="{9A686757-B70D-4E0D-AEC9-12785FFE8498}" uniqueName="17" name="5 C-L" queryTableFieldId="17"/>
    <tableColumn id="18" xr3:uid="{939834E1-DC40-4F23-97D2-64EDF713E1A1}" uniqueName="18" name="5 L-S" queryTableFieldId="18"/>
    <tableColumn id="19" xr3:uid="{E5D9129A-B2C2-494F-8206-75C1DCF94D3F}" uniqueName="19" name="5 S-C" queryTableFieldId="19"/>
    <tableColumn id="20" xr3:uid="{BFCB4A43-16CA-4A70-B57A-286FF6A04D01}" uniqueName="20" name="6 C-L" queryTableFieldId="20"/>
    <tableColumn id="21" xr3:uid="{2C4B3A6F-62A7-4127-88EE-1385AAD7C3B1}" uniqueName="21" name="6 L-S" queryTableFieldId="21"/>
    <tableColumn id="22" xr3:uid="{EB44A031-AFA3-4B76-A749-2B39A925D3A5}" uniqueName="22" name="6 S-C" queryTableFieldId="22"/>
    <tableColumn id="23" xr3:uid="{21B1A65C-6A5D-45E7-AB4D-96EBCDFCF60F}" uniqueName="23" name="7 C-L" queryTableFieldId="23"/>
    <tableColumn id="24" xr3:uid="{E3A06717-3272-4BA0-989E-E4381EB646BA}" uniqueName="24" name="7 L-S" queryTableFieldId="24"/>
    <tableColumn id="25" xr3:uid="{18C1ADE1-9D9F-442C-96C6-EC40D73009D6}" uniqueName="25" name="7 S-C" queryTableFieldId="25"/>
    <tableColumn id="26" xr3:uid="{4DF70D51-92E1-4871-9E0D-7FA0C6C2BAA0}" uniqueName="26" name="8 C-L" queryTableFieldId="26"/>
    <tableColumn id="27" xr3:uid="{E12AD79C-7364-4E5D-9FE7-685B52CAAF04}" uniqueName="27" name="8 L-S" queryTableFieldId="27"/>
    <tableColumn id="28" xr3:uid="{4E6FD330-0F8D-45C2-B877-312464A28A06}" uniqueName="28" name="8 S-C" queryTableFieldId="28"/>
    <tableColumn id="29" xr3:uid="{CC428397-7BFF-4694-97D4-A842D55ED2DF}" uniqueName="29" name="9 C-L" queryTableFieldId="29"/>
    <tableColumn id="30" xr3:uid="{7B16C399-EAFC-46A8-B8D2-E7DE8BA84A5D}" uniqueName="30" name="9 L-S" queryTableFieldId="30"/>
    <tableColumn id="31" xr3:uid="{3EF72E5D-B409-4EF3-AEAD-496DFBCB6AFA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124B5-7498-45F9-830F-4BC3A3F036A7}" name="Germany_17_Upgrade_order__5" displayName="Germany_17_Upgrade_order__5" ref="A1:AE27" tableType="queryTable" totalsRowShown="0">
  <autoFilter ref="A1:AE27" xr:uid="{247124B5-7498-45F9-830F-4BC3A3F036A7}"/>
  <tableColumns count="31">
    <tableColumn id="1" xr3:uid="{BAD468AE-2175-4165-B2BF-7FF39768CCEB}" uniqueName="1" name="Column1" queryTableFieldId="1"/>
    <tableColumn id="2" xr3:uid="{70472910-340F-4565-9CBE-96ECD41BA6B4}" uniqueName="2" name="0 C-L" queryTableFieldId="2"/>
    <tableColumn id="3" xr3:uid="{E85531F7-C93E-47E9-94C6-EAC38616FDAC}" uniqueName="3" name="0 L-S" queryTableFieldId="3"/>
    <tableColumn id="4" xr3:uid="{B1ADE748-E5AE-4C67-A374-6E281C13D9EC}" uniqueName="4" name="0 S-C" queryTableFieldId="4"/>
    <tableColumn id="5" xr3:uid="{8DDEECE3-8E61-4ED3-AB2C-30267FFCAB6C}" uniqueName="5" name="1 C-L" queryTableFieldId="5"/>
    <tableColumn id="6" xr3:uid="{4A6903FF-6513-476D-9918-8BAC4D40227C}" uniqueName="6" name="1 L-S" queryTableFieldId="6"/>
    <tableColumn id="7" xr3:uid="{C131BB00-7AAC-4220-A856-CB4A8EC4FAC6}" uniqueName="7" name="1 S-C" queryTableFieldId="7"/>
    <tableColumn id="8" xr3:uid="{6709F2A4-C8E0-4003-A9F4-0F5A0835A5FC}" uniqueName="8" name="2 C-L" queryTableFieldId="8"/>
    <tableColumn id="9" xr3:uid="{F07B5D76-18B0-4578-9FC6-3385A8ECAA19}" uniqueName="9" name="2 L-S" queryTableFieldId="9"/>
    <tableColumn id="10" xr3:uid="{1EA645F9-7676-47C4-BB59-8216E84FA71C}" uniqueName="10" name="2 S-C" queryTableFieldId="10"/>
    <tableColumn id="11" xr3:uid="{2C14DE79-875E-49E0-87A5-24B9B61373CE}" uniqueName="11" name="3 C-L" queryTableFieldId="11"/>
    <tableColumn id="12" xr3:uid="{2D2316D7-39C9-4D86-A748-7FB0B2594BAF}" uniqueName="12" name="3 L-S" queryTableFieldId="12"/>
    <tableColumn id="13" xr3:uid="{91D3C330-5797-41D5-A8C9-FDB1543A7DB1}" uniqueName="13" name="3 S-C" queryTableFieldId="13"/>
    <tableColumn id="14" xr3:uid="{D23C3934-AD74-4A76-8AD0-88AC27CF9FF0}" uniqueName="14" name="4 C-L" queryTableFieldId="14"/>
    <tableColumn id="15" xr3:uid="{E24A9113-24F5-4159-8AFB-47296847D0A9}" uniqueName="15" name="4 L-S" queryTableFieldId="15"/>
    <tableColumn id="16" xr3:uid="{3202B434-7279-4EFB-9494-19D2F50FB584}" uniqueName="16" name="4 S-C" queryTableFieldId="16"/>
    <tableColumn id="17" xr3:uid="{9F42D3B4-4DC2-4A10-B173-4A2ED9981895}" uniqueName="17" name="5 C-L" queryTableFieldId="17"/>
    <tableColumn id="18" xr3:uid="{26E0CACC-F021-4273-A90A-9EE9B212D35A}" uniqueName="18" name="5 L-S" queryTableFieldId="18"/>
    <tableColumn id="19" xr3:uid="{98A724C4-39FF-4047-A613-17706B08DF78}" uniqueName="19" name="5 S-C" queryTableFieldId="19"/>
    <tableColumn id="20" xr3:uid="{E026506D-B212-4EFD-87B3-4B1DCD4E3F38}" uniqueName="20" name="6 C-L" queryTableFieldId="20"/>
    <tableColumn id="21" xr3:uid="{6321DD3E-47FF-4180-A4D2-D18B841B6190}" uniqueName="21" name="6 L-S" queryTableFieldId="21"/>
    <tableColumn id="22" xr3:uid="{787A9BA5-2BBD-4317-89BF-E5CA0CE54C20}" uniqueName="22" name="6 S-C" queryTableFieldId="22"/>
    <tableColumn id="23" xr3:uid="{D2617241-817D-4CFC-B5BA-DB3435286D58}" uniqueName="23" name="7 C-L" queryTableFieldId="23"/>
    <tableColumn id="24" xr3:uid="{112C7367-BE1B-46F2-BB2D-B543EED0DA0E}" uniqueName="24" name="7 L-S" queryTableFieldId="24"/>
    <tableColumn id="25" xr3:uid="{DDE51496-0FBD-4049-B07F-A797BB6F0090}" uniqueName="25" name="7 S-C" queryTableFieldId="25"/>
    <tableColumn id="26" xr3:uid="{1673F1EA-1273-4A3C-B5D9-3C2AA486F9EE}" uniqueName="26" name="8 C-L" queryTableFieldId="26"/>
    <tableColumn id="27" xr3:uid="{EBCC4D43-A30E-49E2-B767-475488846CFC}" uniqueName="27" name="8 L-S" queryTableFieldId="27"/>
    <tableColumn id="28" xr3:uid="{ED6DFD91-51E5-4588-A21F-572ABE6C9C50}" uniqueName="28" name="8 S-C" queryTableFieldId="28"/>
    <tableColumn id="29" xr3:uid="{20F586BC-69C4-4F39-9142-8BDF89F26673}" uniqueName="29" name="9 C-L" queryTableFieldId="29"/>
    <tableColumn id="30" xr3:uid="{C2BA52C8-03FD-40E2-9130-B4F41766D92C}" uniqueName="30" name="9 L-S" queryTableFieldId="30"/>
    <tableColumn id="31" xr3:uid="{0603721D-5A0F-4BA6-99BB-E3AEE3768781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C1BE46-F5C3-4A70-939D-E5C85A52F49B}" name="Sweden_Upgrade_order__7" displayName="Sweden_Upgrade_order__7" ref="A1:AE30" tableType="queryTable" totalsRowShown="0">
  <autoFilter ref="A1:AE30" xr:uid="{1AC1BE46-F5C3-4A70-939D-E5C85A52F49B}"/>
  <tableColumns count="31">
    <tableColumn id="1" xr3:uid="{836B76ED-331B-4067-926A-35128E257265}" uniqueName="1" name="Column1" queryTableFieldId="1"/>
    <tableColumn id="2" xr3:uid="{7A23B1EF-CF51-45CE-B36F-700E245AE8BC}" uniqueName="2" name="0 C-L" queryTableFieldId="2"/>
    <tableColumn id="3" xr3:uid="{2A45579D-D7B3-48B4-A3EF-A479F4D64E76}" uniqueName="3" name="0 L-S" queryTableFieldId="3"/>
    <tableColumn id="4" xr3:uid="{39281211-E2C9-49E4-82A5-5F1B0E69D84E}" uniqueName="4" name="0 S-C" queryTableFieldId="4"/>
    <tableColumn id="5" xr3:uid="{2DB6B82D-7A56-4AD0-89A9-5FDBEA0B38B1}" uniqueName="5" name="1 C-L" queryTableFieldId="5"/>
    <tableColumn id="6" xr3:uid="{C714A0EF-0C69-4140-A779-2CCD9FD34FAC}" uniqueName="6" name="1 L-S" queryTableFieldId="6"/>
    <tableColumn id="7" xr3:uid="{320CFF5E-BF7E-4C4C-A4B3-E668DC56FE59}" uniqueName="7" name="1 S-C" queryTableFieldId="7"/>
    <tableColumn id="8" xr3:uid="{4A98B8CF-BA51-4851-BF55-CB53C24A27BB}" uniqueName="8" name="2 C-L" queryTableFieldId="8"/>
    <tableColumn id="9" xr3:uid="{E84E2D96-551F-4164-95D6-CF946EF99D87}" uniqueName="9" name="2 L-S" queryTableFieldId="9"/>
    <tableColumn id="10" xr3:uid="{E1138039-9E88-4E64-9796-14365EAC00B8}" uniqueName="10" name="2 S-C" queryTableFieldId="10"/>
    <tableColumn id="11" xr3:uid="{231C3E7E-C9E4-439B-A757-CB9F347B5166}" uniqueName="11" name="3 C-L" queryTableFieldId="11"/>
    <tableColumn id="12" xr3:uid="{C39D2C3C-4170-4D08-8540-840A91AA30EF}" uniqueName="12" name="3 L-S" queryTableFieldId="12"/>
    <tableColumn id="13" xr3:uid="{4D420EC4-F609-4955-92E2-9CBFC9FE473D}" uniqueName="13" name="3 S-C" queryTableFieldId="13"/>
    <tableColumn id="14" xr3:uid="{6D2BF6AC-1C0C-4C99-AFBA-F9EF506F221C}" uniqueName="14" name="4 C-L" queryTableFieldId="14"/>
    <tableColumn id="15" xr3:uid="{10081C2B-6972-4133-A281-D58C07954F3D}" uniqueName="15" name="4 L-S" queryTableFieldId="15"/>
    <tableColumn id="16" xr3:uid="{11EFAC28-170A-4C9E-BEA4-48D696885B32}" uniqueName="16" name="4 S-C" queryTableFieldId="16"/>
    <tableColumn id="17" xr3:uid="{54E49DAF-4CD6-45C6-A706-0716C93FC89F}" uniqueName="17" name="5 C-L" queryTableFieldId="17"/>
    <tableColumn id="18" xr3:uid="{C944D59D-2B60-4668-8079-703653E4F70E}" uniqueName="18" name="5 L-S" queryTableFieldId="18"/>
    <tableColumn id="19" xr3:uid="{1E2A7AC5-30AC-409C-B0F0-73712DC609D1}" uniqueName="19" name="5 S-C" queryTableFieldId="19"/>
    <tableColumn id="20" xr3:uid="{A81FC9EF-AE6C-40EF-9A60-EB96C1C0C27E}" uniqueName="20" name="6 C-L" queryTableFieldId="20"/>
    <tableColumn id="21" xr3:uid="{8AE11532-39A7-48CC-BA48-13E687D26DDD}" uniqueName="21" name="6 L-S" queryTableFieldId="21"/>
    <tableColumn id="22" xr3:uid="{B6163AF5-9F22-45D3-84C9-A8700CD26BB3}" uniqueName="22" name="6 S-C" queryTableFieldId="22"/>
    <tableColumn id="23" xr3:uid="{6B9F4393-E74A-4346-B409-D205459000EF}" uniqueName="23" name="7 C-L" queryTableFieldId="23"/>
    <tableColumn id="24" xr3:uid="{9420029D-07E0-49F7-ACF3-317618F0B45C}" uniqueName="24" name="7 L-S" queryTableFieldId="24"/>
    <tableColumn id="25" xr3:uid="{CDFBE755-6C3A-41B1-A4B3-4AA6859AC41D}" uniqueName="25" name="7 S-C" queryTableFieldId="25"/>
    <tableColumn id="26" xr3:uid="{4CA3F7E2-ADC3-4E85-8E7E-0D4C2D037590}" uniqueName="26" name="8 C-L" queryTableFieldId="26"/>
    <tableColumn id="27" xr3:uid="{3339AD50-668C-4134-8D32-2137E178F2BA}" uniqueName="27" name="8 L-S" queryTableFieldId="27"/>
    <tableColumn id="28" xr3:uid="{022EC804-BAFE-4FF2-B647-9BD044C9AE31}" uniqueName="28" name="8 S-C" queryTableFieldId="28"/>
    <tableColumn id="29" xr3:uid="{05FF9D6A-725E-410F-9825-A7962A5EA030}" uniqueName="29" name="9 C-L" queryTableFieldId="29"/>
    <tableColumn id="30" xr3:uid="{CE5E5B18-8CF2-4FDD-BB38-A2564DCDE549}" uniqueName="30" name="9 L-S" queryTableFieldId="30"/>
    <tableColumn id="31" xr3:uid="{066A1000-4A98-4175-BBC7-4952E5156F86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1" dataDxfId="39" headerRowBorderDxfId="40" tableBorderDxfId="38" totalsRowBorderDxfId="37">
  <autoFilter ref="A1:P33" xr:uid="{80927FBE-9330-403D-B346-30BEBDE43DB6}"/>
  <tableColumns count="16">
    <tableColumn id="1" xr3:uid="{3B604F2C-43FC-427A-960E-86F24260631D}" name="Column1" dataDxfId="36"/>
    <tableColumn id="2" xr3:uid="{FB59DC9D-B3FC-49CE-BC72-4B5EED5C1A5E}" name="Column2" dataDxfId="35"/>
    <tableColumn id="3" xr3:uid="{7E6209EF-2443-4724-8BB7-FCD600C565F1}" name="Column3" dataDxfId="34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3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2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1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0"/>
    <tableColumn id="8" xr3:uid="{5D11A3F7-15D0-4858-8F65-33E04687039D}" name="Column8" dataDxfId="29">
      <calculatedColumnFormula>C2*G2</calculatedColumnFormula>
    </tableColumn>
    <tableColumn id="9" xr3:uid="{03CD6E76-2049-41CC-AB02-076DE5F5F291}" name="Column9" dataDxfId="28">
      <calculatedColumnFormula>D2*G2</calculatedColumnFormula>
    </tableColumn>
    <tableColumn id="10" xr3:uid="{B9A1CADC-C87A-4E5A-B572-5856D9C14D56}" name="Column10" dataDxfId="27">
      <calculatedColumnFormula>E2*G2</calculatedColumnFormula>
    </tableColumn>
    <tableColumn id="11" xr3:uid="{9E57A8B4-6886-47B9-88C9-2F297C9E7910}" name="Column11" dataDxfId="26">
      <calculatedColumnFormula>F2*G2</calculatedColumnFormula>
    </tableColumn>
    <tableColumn id="12" xr3:uid="{F055947C-6D31-4A37-8C0B-518B8AEC7952}" name="Column12" dataDxfId="25"/>
    <tableColumn id="13" xr3:uid="{DACB8071-AA76-4DA1-A33B-6CBFE1BC6DC7}" name="Column13" dataDxfId="24">
      <calculatedColumnFormula>C2*$L2</calculatedColumnFormula>
    </tableColumn>
    <tableColumn id="14" xr3:uid="{16C3543A-DA37-4D9C-816D-5FA50573BE6D}" name="Column14" dataDxfId="23">
      <calculatedColumnFormula>D2*$L2</calculatedColumnFormula>
    </tableColumn>
    <tableColumn id="15" xr3:uid="{B63C7BC9-D7F9-4716-B8E5-BE3344EAED6D}" name="Column15" dataDxfId="22">
      <calculatedColumnFormula>E2*$L2</calculatedColumnFormula>
    </tableColumn>
    <tableColumn id="16" xr3:uid="{E1F6AF49-2594-4FF2-944F-67953FF1BCB1}" name="Column16" dataDxfId="21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0" headerRowBorderDxfId="19" tableBorderDxfId="18" totalsRowBorderDxfId="17">
  <autoFilter ref="A1:P33" xr:uid="{80927FBE-9330-403D-B346-30BEBDE43DB6}"/>
  <tableColumns count="16">
    <tableColumn id="1" xr3:uid="{8E84B27B-3548-4416-A4AD-603FA9512003}" name="Column1" dataDxfId="16"/>
    <tableColumn id="2" xr3:uid="{8233C0B4-FFDD-45B5-8A43-A8E11ACE965B}" name="Column2" dataDxfId="15"/>
    <tableColumn id="3" xr3:uid="{1C951289-A530-49BA-8256-DA8898658E81}" name="Column3" dataDxfId="14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3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2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1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0"/>
    <tableColumn id="8" xr3:uid="{BC86A280-CAC8-43A1-8D18-74CE5E4F2CD6}" name="Column8" dataDxfId="9">
      <calculatedColumnFormula>C2*G2</calculatedColumnFormula>
    </tableColumn>
    <tableColumn id="9" xr3:uid="{07CCB452-13B8-4390-8EE5-AD58D4252194}" name="Column9" dataDxfId="8">
      <calculatedColumnFormula>D2*G2</calculatedColumnFormula>
    </tableColumn>
    <tableColumn id="10" xr3:uid="{6412C612-3AEB-4045-8186-2A6FA23B49C3}" name="Column10" dataDxfId="7">
      <calculatedColumnFormula>E2*G2</calculatedColumnFormula>
    </tableColumn>
    <tableColumn id="11" xr3:uid="{476D1BC0-323D-4328-B27E-91D84FD02128}" name="Column11" dataDxfId="6">
      <calculatedColumnFormula>F2*G2</calculatedColumnFormula>
    </tableColumn>
    <tableColumn id="12" xr3:uid="{13A1144F-0B79-495B-A7B4-BA2B1BD556C5}" name="Column12" dataDxfId="5"/>
    <tableColumn id="13" xr3:uid="{A90E7E45-8E67-4E9D-94C8-62A4D45AE164}" name="Column13" dataDxfId="4">
      <calculatedColumnFormula>C2*$L2</calculatedColumnFormula>
    </tableColumn>
    <tableColumn id="14" xr3:uid="{FC9233B5-8141-4D40-9B9D-C1E6F51AC3D7}" name="Column14" dataDxfId="3">
      <calculatedColumnFormula>D2*$L2</calculatedColumnFormula>
    </tableColumn>
    <tableColumn id="15" xr3:uid="{306540F8-2875-4027-86E2-D1C4C6313C69}" name="Column15" dataDxfId="2">
      <calculatedColumnFormula>E2*$L2</calculatedColumnFormula>
    </tableColumn>
    <tableColumn id="16" xr3:uid="{AFE940F3-8F24-4E2E-8567-188093C346F2}" name="Column16" dataDxfId="1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EC7B84-05BE-4048-8915-01FBE189EB22}" name="Sweden_Number_lightpaths" displayName="Sweden_Number_lightpaths" ref="A1:G532" tableType="queryTable" totalsRowShown="0">
  <autoFilter ref="A1:G532" xr:uid="{ADEC7B84-05BE-4048-8915-01FBE189EB22}"/>
  <tableColumns count="7">
    <tableColumn id="1" xr3:uid="{11BF9356-AAC4-407B-9D30-CBD0B93E52F7}" uniqueName="1" name="Node" queryTableFieldId="1" dataDxfId="0"/>
    <tableColumn id="2" xr3:uid="{EDFCB4B1-B27C-4A8C-A827-137CA2DB33AF}" uniqueName="2" name="Fiber" queryTableFieldId="2"/>
    <tableColumn id="3" xr3:uid="{AD64CF7A-4FC8-4307-80F4-E6629DB560D3}" uniqueName="3" name="Band" queryTableFieldId="3"/>
    <tableColumn id="4" xr3:uid="{8BDDA01C-E21C-4027-869F-128A22CE49D9}" uniqueName="4" name="Year" queryTableFieldId="4"/>
    <tableColumn id="5" xr3:uid="{9133C1BA-0111-4A99-9D95-11B661405CA0}" uniqueName="5" name="Number_lightpaths" queryTableFieldId="5"/>
    <tableColumn id="6" xr3:uid="{509715C5-AF3C-44F8-A8A2-85FF9DEAA057}" uniqueName="6" name="WSS" queryTableFieldId="6"/>
    <tableColumn id="7" xr3:uid="{A3469D57-51D1-4134-9330-546F1AC3FBDC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abSelected="1" topLeftCell="O19" zoomScale="58" zoomScaleNormal="85" workbookViewId="0">
      <selection activeCell="AO71" sqref="AO71"/>
    </sheetView>
  </sheetViews>
  <sheetFormatPr defaultRowHeight="14.5" x14ac:dyDescent="0.35"/>
  <cols>
    <col min="1" max="1" width="8" customWidth="1"/>
    <col min="2" max="2" width="12.453125" customWidth="1"/>
    <col min="3" max="3" width="11" customWidth="1"/>
    <col min="4" max="4" width="14.453125" customWidth="1"/>
    <col min="5" max="5" width="14.26953125" customWidth="1"/>
    <col min="6" max="6" width="10" customWidth="1"/>
    <col min="7" max="7" width="9.54296875" customWidth="1"/>
    <col min="8" max="8" width="11.81640625" customWidth="1"/>
    <col min="9" max="9" width="11.54296875" customWidth="1"/>
    <col min="15" max="19" width="8.81640625" bestFit="1" customWidth="1"/>
    <col min="21" max="24" width="8.81640625" bestFit="1" customWidth="1"/>
    <col min="25" max="25" width="9.81640625" bestFit="1" customWidth="1"/>
    <col min="26" max="29" width="8.81640625" bestFit="1" customWidth="1"/>
    <col min="31" max="34" width="8.81640625" bestFit="1" customWidth="1"/>
    <col min="36" max="44" width="8.81640625" bestFit="1" customWidth="1"/>
  </cols>
  <sheetData>
    <row r="1" spans="1:29" x14ac:dyDescent="0.35">
      <c r="C1" s="31" t="s">
        <v>0</v>
      </c>
      <c r="D1" s="32">
        <v>1.5</v>
      </c>
      <c r="N1" s="31" t="s">
        <v>0</v>
      </c>
      <c r="O1" s="32">
        <v>1.5</v>
      </c>
      <c r="X1" s="31" t="s">
        <v>0</v>
      </c>
      <c r="Y1" s="32">
        <v>1.5</v>
      </c>
    </row>
    <row r="2" spans="1:29" x14ac:dyDescent="0.35">
      <c r="C2" s="31" t="s">
        <v>1</v>
      </c>
      <c r="D2" s="31">
        <v>0.5</v>
      </c>
      <c r="N2" s="31" t="s">
        <v>1</v>
      </c>
      <c r="O2" s="31">
        <v>1</v>
      </c>
      <c r="X2" s="31" t="s">
        <v>1</v>
      </c>
      <c r="Y2" s="31">
        <v>2</v>
      </c>
    </row>
    <row r="3" spans="1:29" x14ac:dyDescent="0.35">
      <c r="C3" s="31" t="s">
        <v>2</v>
      </c>
      <c r="D3" s="31">
        <v>0</v>
      </c>
      <c r="N3" s="31" t="s">
        <v>2</v>
      </c>
      <c r="O3" s="31">
        <v>0</v>
      </c>
      <c r="X3" s="31" t="s">
        <v>2</v>
      </c>
      <c r="Y3" s="31">
        <v>0</v>
      </c>
    </row>
    <row r="5" spans="1:29" x14ac:dyDescent="0.35">
      <c r="A5" s="59" t="s">
        <v>3</v>
      </c>
      <c r="B5" s="61" t="s">
        <v>4</v>
      </c>
      <c r="C5" s="61"/>
      <c r="D5" s="61"/>
      <c r="E5" s="61"/>
      <c r="F5" s="61" t="s">
        <v>5</v>
      </c>
      <c r="G5" s="61"/>
      <c r="H5" s="61"/>
      <c r="I5" s="61"/>
      <c r="K5" s="59" t="s">
        <v>3</v>
      </c>
      <c r="L5" s="61" t="s">
        <v>4</v>
      </c>
      <c r="M5" s="61"/>
      <c r="N5" s="61"/>
      <c r="O5" s="61"/>
      <c r="P5" s="61" t="s">
        <v>5</v>
      </c>
      <c r="Q5" s="61"/>
      <c r="R5" s="61"/>
      <c r="S5" s="61"/>
      <c r="U5" s="59" t="s">
        <v>3</v>
      </c>
      <c r="V5" s="61" t="s">
        <v>4</v>
      </c>
      <c r="W5" s="61"/>
      <c r="X5" s="61"/>
      <c r="Y5" s="61"/>
      <c r="Z5" s="61" t="s">
        <v>5</v>
      </c>
      <c r="AA5" s="61"/>
      <c r="AB5" s="61"/>
      <c r="AC5" s="61"/>
    </row>
    <row r="6" spans="1:29" x14ac:dyDescent="0.35">
      <c r="A6" s="60"/>
      <c r="B6" s="5" t="s">
        <v>6</v>
      </c>
      <c r="C6" s="3" t="s">
        <v>7</v>
      </c>
      <c r="D6" s="3" t="s">
        <v>8</v>
      </c>
      <c r="E6" s="3" t="s">
        <v>9</v>
      </c>
      <c r="F6" s="5" t="s">
        <v>6</v>
      </c>
      <c r="G6" s="3" t="s">
        <v>7</v>
      </c>
      <c r="H6" s="3" t="s">
        <v>8</v>
      </c>
      <c r="I6" s="3" t="s">
        <v>9</v>
      </c>
      <c r="K6" s="60"/>
      <c r="L6" s="5" t="s">
        <v>6</v>
      </c>
      <c r="M6" s="3" t="s">
        <v>7</v>
      </c>
      <c r="N6" s="3" t="s">
        <v>8</v>
      </c>
      <c r="O6" s="3" t="s">
        <v>9</v>
      </c>
      <c r="P6" s="5" t="s">
        <v>6</v>
      </c>
      <c r="Q6" s="3" t="s">
        <v>7</v>
      </c>
      <c r="R6" s="3" t="s">
        <v>8</v>
      </c>
      <c r="S6" s="3" t="s">
        <v>9</v>
      </c>
      <c r="U6" s="60"/>
      <c r="V6" s="5" t="s">
        <v>6</v>
      </c>
      <c r="W6" s="3" t="s">
        <v>7</v>
      </c>
      <c r="X6" s="3" t="s">
        <v>8</v>
      </c>
      <c r="Y6" s="3" t="s">
        <v>9</v>
      </c>
      <c r="Z6" s="5" t="s">
        <v>6</v>
      </c>
      <c r="AA6" s="3" t="s">
        <v>7</v>
      </c>
      <c r="AB6" s="3" t="s">
        <v>8</v>
      </c>
      <c r="AC6" s="3" t="s">
        <v>9</v>
      </c>
    </row>
    <row r="7" spans="1:29" x14ac:dyDescent="0.35">
      <c r="A7" s="2">
        <v>0</v>
      </c>
      <c r="B7" s="2">
        <f>SummaryU!$B8+SummaryU!$L75+SummaryU!$L88</f>
        <v>27872.799999999999</v>
      </c>
      <c r="C7" s="2">
        <f>SummaryU!$C8+SummaryU!$M75+SummaryU!$M88</f>
        <v>32963.600000000006</v>
      </c>
      <c r="D7" s="2">
        <f>SummaryU!D8+SummaryU!N75+SummaryU!N88</f>
        <v>22823.200000000001</v>
      </c>
      <c r="E7" s="2">
        <f>SummaryU!E8+SummaryU!O75+SummaryU!O88</f>
        <v>40459.199999999997</v>
      </c>
      <c r="F7" s="2">
        <f>SummaryU!F8+SummaryU!P75+SummaryU!P88</f>
        <v>26772</v>
      </c>
      <c r="G7" s="2">
        <f>SummaryU!G8+SummaryU!Q75+SummaryU!Q88</f>
        <v>28340</v>
      </c>
      <c r="H7" s="2">
        <f>SummaryU!H8+SummaryU!R75+SummaryU!R88</f>
        <v>21944</v>
      </c>
      <c r="I7" s="2">
        <f>SummaryU!I8+SummaryU!S75+SummaryU!S88</f>
        <v>37384</v>
      </c>
      <c r="K7" s="2">
        <v>0</v>
      </c>
      <c r="L7" s="2">
        <f>SummaryU!L8+SummaryU!L75+SummaryU!L88</f>
        <v>27872.799999999999</v>
      </c>
      <c r="M7" s="2">
        <f>SummaryU!M8+SummaryU!M75+SummaryU!M88</f>
        <v>32963.600000000006</v>
      </c>
      <c r="N7" s="2">
        <f>SummaryU!N8+SummaryU!N75+SummaryU!N88</f>
        <v>22823.200000000001</v>
      </c>
      <c r="O7" s="2">
        <f>SummaryU!O8+SummaryU!O75+SummaryU!O88</f>
        <v>40459.199999999997</v>
      </c>
      <c r="P7" s="2">
        <f>SummaryU!P8+SummaryU!P75+SummaryU!P88</f>
        <v>26772</v>
      </c>
      <c r="Q7" s="2">
        <f>SummaryU!Q8+SummaryU!Q75+SummaryU!Q88</f>
        <v>28340</v>
      </c>
      <c r="R7" s="2">
        <f>SummaryU!R8+SummaryU!R75+SummaryU!R88</f>
        <v>21944</v>
      </c>
      <c r="S7" s="2">
        <f>SummaryU!S8+SummaryU!S75+SummaryU!S88</f>
        <v>37384</v>
      </c>
      <c r="U7" s="2">
        <v>0</v>
      </c>
      <c r="V7" s="2">
        <f>SummaryU!V8+SummaryU!L75+SummaryU!L88</f>
        <v>27872.799999999999</v>
      </c>
      <c r="W7" s="2">
        <f>SummaryU!W8+SummaryU!M75+SummaryU!M88</f>
        <v>32963.600000000006</v>
      </c>
      <c r="X7" s="2">
        <f>SummaryU!X8+SummaryU!N75+SummaryU!N88</f>
        <v>22823.200000000001</v>
      </c>
      <c r="Y7" s="2">
        <f>SummaryU!Y8+SummaryU!O75+SummaryU!O88</f>
        <v>40459.199999999997</v>
      </c>
      <c r="Z7" s="2">
        <f>SummaryU!Z8+SummaryU!P75+SummaryU!P88</f>
        <v>26772</v>
      </c>
      <c r="AA7" s="2">
        <f>SummaryU!AA8+SummaryU!Q75+SummaryU!Q88</f>
        <v>28340</v>
      </c>
      <c r="AB7" s="2">
        <f>SummaryU!AB8+SummaryU!R75+SummaryU!R88</f>
        <v>21944</v>
      </c>
      <c r="AC7" s="2">
        <f>SummaryU!AC8+SummaryU!S75+SummaryU!S88</f>
        <v>37384</v>
      </c>
    </row>
    <row r="8" spans="1:29" x14ac:dyDescent="0.35">
      <c r="A8" s="2">
        <v>1</v>
      </c>
      <c r="B8" s="2">
        <f>SummaryU!$B9+SummaryU!$L76+SummaryU!$L89</f>
        <v>4190.3999999999996</v>
      </c>
      <c r="C8" s="2">
        <f>SummaryU!$C9+SummaryU!$M76+SummaryU!$M89</f>
        <v>1966.8</v>
      </c>
      <c r="D8" s="2">
        <f>SummaryU!$D9+SummaryU!$N76+SummaryU!$N89</f>
        <v>6215.6</v>
      </c>
      <c r="E8" s="2">
        <f>SummaryU!E9+SummaryU!O76+SummaryU!O89</f>
        <v>4815.6000000000004</v>
      </c>
      <c r="F8" s="2">
        <f>SummaryU!F9+SummaryU!P76+SummaryU!P89</f>
        <v>3804</v>
      </c>
      <c r="G8" s="2">
        <f>SummaryU!G9+SummaryU!Q76+SummaryU!Q89</f>
        <v>1632</v>
      </c>
      <c r="H8" s="2">
        <f>SummaryU!H9+SummaryU!R76+SummaryU!R89</f>
        <v>5340</v>
      </c>
      <c r="I8" s="2">
        <f>SummaryU!I9+SummaryU!S76+SummaryU!S89</f>
        <v>4088</v>
      </c>
      <c r="K8" s="2">
        <v>1</v>
      </c>
      <c r="L8" s="2">
        <f>SummaryU!L9+SummaryU!L76+SummaryU!L89</f>
        <v>4190.3999999999996</v>
      </c>
      <c r="M8" s="2">
        <f>SummaryU!M9+SummaryU!M76+SummaryU!M89</f>
        <v>1966.8</v>
      </c>
      <c r="N8" s="2">
        <f>SummaryU!N9+SummaryU!N76+SummaryU!N89</f>
        <v>6215.6</v>
      </c>
      <c r="O8" s="2">
        <f>SummaryU!O9+SummaryU!O76+SummaryU!O89</f>
        <v>4815.6000000000004</v>
      </c>
      <c r="P8" s="2">
        <f>SummaryU!P9+SummaryU!P76+SummaryU!P89</f>
        <v>3804</v>
      </c>
      <c r="Q8" s="2">
        <f>SummaryU!Q9+SummaryU!Q76+SummaryU!Q89</f>
        <v>1632</v>
      </c>
      <c r="R8" s="2">
        <f>SummaryU!R9+SummaryU!R76+SummaryU!R89</f>
        <v>5340</v>
      </c>
      <c r="S8" s="2">
        <f>SummaryU!S9+SummaryU!S76+SummaryU!S89</f>
        <v>4088</v>
      </c>
      <c r="U8" s="2">
        <v>1</v>
      </c>
      <c r="V8" s="2">
        <f>SummaryU!V9+SummaryU!L76+SummaryU!L89</f>
        <v>4190.3999999999996</v>
      </c>
      <c r="W8" s="2">
        <f>SummaryU!W9+SummaryU!M76+SummaryU!M89</f>
        <v>1966.8</v>
      </c>
      <c r="X8" s="2">
        <f>SummaryU!X9+SummaryU!N76+SummaryU!N89</f>
        <v>6215.6</v>
      </c>
      <c r="Y8" s="2">
        <f>SummaryU!Y9+SummaryU!O76+SummaryU!O89</f>
        <v>4815.6000000000004</v>
      </c>
      <c r="Z8" s="2">
        <f>SummaryU!Z9+SummaryU!P76+SummaryU!P89</f>
        <v>3804</v>
      </c>
      <c r="AA8" s="2">
        <f>SummaryU!AA9+SummaryU!Q76+SummaryU!Q89</f>
        <v>1632</v>
      </c>
      <c r="AB8" s="2">
        <f>SummaryU!AB9+SummaryU!R76+SummaryU!R89</f>
        <v>5340</v>
      </c>
      <c r="AC8" s="2">
        <f>SummaryU!AC9+SummaryU!S76+SummaryU!S89</f>
        <v>4088</v>
      </c>
    </row>
    <row r="9" spans="1:29" x14ac:dyDescent="0.35">
      <c r="A9" s="2">
        <v>2</v>
      </c>
      <c r="B9" s="2">
        <f>SummaryU!$B10+SummaryU!$L77+SummaryU!$L90</f>
        <v>9134</v>
      </c>
      <c r="C9" s="2">
        <f>SummaryU!$C10+SummaryU!$M77+SummaryU!$M90</f>
        <v>5400.4</v>
      </c>
      <c r="D9" s="2">
        <f>SummaryU!$D10+SummaryU!$N77+SummaryU!$N90</f>
        <v>8270</v>
      </c>
      <c r="E9" s="2">
        <f>SummaryU!E10+SummaryU!O77+SummaryU!O90</f>
        <v>11788</v>
      </c>
      <c r="F9" s="2">
        <f>SummaryU!F10+SummaryU!P77+SummaryU!P90</f>
        <v>7260</v>
      </c>
      <c r="G9" s="2">
        <f>SummaryU!G10+SummaryU!Q77+SummaryU!Q90</f>
        <v>4036</v>
      </c>
      <c r="H9" s="2">
        <f>SummaryU!H10+SummaryU!R77+SummaryU!R90</f>
        <v>6296</v>
      </c>
      <c r="I9" s="2">
        <f>SummaryU!I10+SummaryU!S77+SummaryU!S90</f>
        <v>8544</v>
      </c>
      <c r="K9" s="2">
        <v>2</v>
      </c>
      <c r="L9" s="2">
        <f>SummaryU!L10+SummaryU!L77+SummaryU!L90</f>
        <v>9134</v>
      </c>
      <c r="M9" s="2">
        <f>SummaryU!M10+SummaryU!M77+SummaryU!M90</f>
        <v>5400.4</v>
      </c>
      <c r="N9" s="2">
        <f>SummaryU!N10+SummaryU!N77+SummaryU!N90</f>
        <v>8270</v>
      </c>
      <c r="O9" s="2">
        <f>SummaryU!O10+SummaryU!O77+SummaryU!O90</f>
        <v>11788</v>
      </c>
      <c r="P9" s="2">
        <f>SummaryU!P10+SummaryU!P77+SummaryU!P90</f>
        <v>7260</v>
      </c>
      <c r="Q9" s="2">
        <f>SummaryU!Q10+SummaryU!Q77+SummaryU!Q90</f>
        <v>4036</v>
      </c>
      <c r="R9" s="2">
        <f>SummaryU!R10+SummaryU!R77+SummaryU!R90</f>
        <v>6296</v>
      </c>
      <c r="S9" s="2">
        <f>SummaryU!S10+SummaryU!S77+SummaryU!S90</f>
        <v>8544</v>
      </c>
      <c r="U9" s="2">
        <v>2</v>
      </c>
      <c r="V9" s="2">
        <f>SummaryU!V10+SummaryU!L77+SummaryU!L90</f>
        <v>9134</v>
      </c>
      <c r="W9" s="2">
        <f>SummaryU!W10+SummaryU!M77+SummaryU!M90</f>
        <v>5400.4</v>
      </c>
      <c r="X9" s="2">
        <f>SummaryU!X10+SummaryU!N77+SummaryU!N90</f>
        <v>8270</v>
      </c>
      <c r="Y9" s="2">
        <f>SummaryU!Y10+SummaryU!O77+SummaryU!O90</f>
        <v>11788</v>
      </c>
      <c r="Z9" s="2">
        <f>SummaryU!Z10+SummaryU!P77+SummaryU!P90</f>
        <v>7260</v>
      </c>
      <c r="AA9" s="2">
        <f>SummaryU!AA10+SummaryU!Q77+SummaryU!Q90</f>
        <v>4036</v>
      </c>
      <c r="AB9" s="2">
        <f>SummaryU!AB10+SummaryU!R77+SummaryU!R90</f>
        <v>6296</v>
      </c>
      <c r="AC9" s="2">
        <f>SummaryU!AC10+SummaryU!S77+SummaryU!S90</f>
        <v>8544</v>
      </c>
    </row>
    <row r="10" spans="1:29" x14ac:dyDescent="0.35">
      <c r="A10" s="2">
        <v>3</v>
      </c>
      <c r="B10" s="2">
        <f>SummaryU!$B11+SummaryU!$L78+SummaryU!$L91</f>
        <v>10072.799999999999</v>
      </c>
      <c r="C10" s="2">
        <f>SummaryU!$C11+SummaryU!$M78+SummaryU!$M91</f>
        <v>6273.2</v>
      </c>
      <c r="D10" s="2">
        <f>SummaryU!$D11+SummaryU!$N78+SummaryU!$N91</f>
        <v>12013.6</v>
      </c>
      <c r="E10" s="2">
        <f>SummaryU!E11+SummaryU!O78+SummaryU!O91</f>
        <v>13216.4</v>
      </c>
      <c r="F10" s="2">
        <f>SummaryU!F11+SummaryU!P78+SummaryU!P91</f>
        <v>8180</v>
      </c>
      <c r="G10" s="2">
        <f>SummaryU!G11+SummaryU!Q78+SummaryU!Q91</f>
        <v>4552</v>
      </c>
      <c r="H10" s="2">
        <f>SummaryU!H11+SummaryU!R78+SummaryU!R91</f>
        <v>9004</v>
      </c>
      <c r="I10" s="2">
        <f>SummaryU!I11+SummaryU!S78+SummaryU!S91</f>
        <v>9448</v>
      </c>
      <c r="K10" s="2">
        <v>3</v>
      </c>
      <c r="L10" s="2">
        <f>SummaryU!L11+SummaryU!L78+SummaryU!L91</f>
        <v>10072.799999999999</v>
      </c>
      <c r="M10" s="2">
        <f>SummaryU!M11+SummaryU!M78+SummaryU!M91</f>
        <v>6273.2</v>
      </c>
      <c r="N10" s="2">
        <f>SummaryU!N11+SummaryU!N78+SummaryU!N91</f>
        <v>12013.6</v>
      </c>
      <c r="O10" s="2">
        <f>SummaryU!O11+SummaryU!O78+SummaryU!O91</f>
        <v>13216.4</v>
      </c>
      <c r="P10" s="2">
        <f>SummaryU!P11+SummaryU!P78+SummaryU!P91</f>
        <v>8180</v>
      </c>
      <c r="Q10" s="2">
        <f>SummaryU!Q11+SummaryU!Q78+SummaryU!Q91</f>
        <v>4552</v>
      </c>
      <c r="R10" s="2">
        <f>SummaryU!R11+SummaryU!R78+SummaryU!R91</f>
        <v>9004</v>
      </c>
      <c r="S10" s="2">
        <f>SummaryU!S11+SummaryU!S78+SummaryU!S91</f>
        <v>9448</v>
      </c>
      <c r="U10" s="2">
        <v>3</v>
      </c>
      <c r="V10" s="2">
        <f>SummaryU!V11+SummaryU!L78+SummaryU!L91</f>
        <v>10072.799999999999</v>
      </c>
      <c r="W10" s="2">
        <f>SummaryU!W11+SummaryU!M78+SummaryU!M91</f>
        <v>6273.2</v>
      </c>
      <c r="X10" s="2">
        <f>SummaryU!X11+SummaryU!N78+SummaryU!N91</f>
        <v>12013.6</v>
      </c>
      <c r="Y10" s="2">
        <f>SummaryU!Y11+SummaryU!O78+SummaryU!O91</f>
        <v>13216.4</v>
      </c>
      <c r="Z10" s="2">
        <f>SummaryU!Z11+SummaryU!P78+SummaryU!P91</f>
        <v>8180</v>
      </c>
      <c r="AA10" s="2">
        <f>SummaryU!AA11+SummaryU!Q78+SummaryU!Q91</f>
        <v>4552</v>
      </c>
      <c r="AB10" s="2">
        <f>SummaryU!AB11+SummaryU!R78+SummaryU!R91</f>
        <v>9004</v>
      </c>
      <c r="AC10" s="2">
        <f>SummaryU!AC11+SummaryU!S78+SummaryU!S91</f>
        <v>9448</v>
      </c>
    </row>
    <row r="11" spans="1:29" x14ac:dyDescent="0.35">
      <c r="A11" s="2">
        <v>4</v>
      </c>
      <c r="B11" s="2">
        <f>SummaryU!$B12+SummaryU!$L79+SummaryU!$L92</f>
        <v>15081.2</v>
      </c>
      <c r="C11" s="2">
        <f>SummaryU!$C12+SummaryU!$M79+SummaryU!$M92</f>
        <v>12052.4</v>
      </c>
      <c r="D11" s="2">
        <f>SummaryU!$D12+SummaryU!$N79+SummaryU!$N92</f>
        <v>15881.2</v>
      </c>
      <c r="E11" s="2">
        <f>SummaryU!E12+SummaryU!O79+SummaryU!O92</f>
        <v>18673.599999999999</v>
      </c>
      <c r="F11" s="2">
        <f>SummaryU!F12+SummaryU!P79+SummaryU!P92</f>
        <v>11632</v>
      </c>
      <c r="G11" s="2">
        <f>SummaryU!G12+SummaryU!Q79+SummaryU!Q92</f>
        <v>8528</v>
      </c>
      <c r="H11" s="2">
        <f>SummaryU!H12+SummaryU!R79+SummaryU!R92</f>
        <v>12548</v>
      </c>
      <c r="I11" s="2">
        <f>SummaryU!I12+SummaryU!S79+SummaryU!S92</f>
        <v>14452</v>
      </c>
      <c r="K11" s="2">
        <v>4</v>
      </c>
      <c r="L11" s="2">
        <f>SummaryU!L12+SummaryU!L79+SummaryU!L92</f>
        <v>15081.2</v>
      </c>
      <c r="M11" s="2">
        <f>SummaryU!M12+SummaryU!M79+SummaryU!M92</f>
        <v>12052.4</v>
      </c>
      <c r="N11" s="2">
        <f>SummaryU!N12+SummaryU!N79+SummaryU!N92</f>
        <v>15881.2</v>
      </c>
      <c r="O11" s="2">
        <f>SummaryU!O12+SummaryU!O79+SummaryU!O92</f>
        <v>18673.599999999999</v>
      </c>
      <c r="P11" s="2">
        <f>SummaryU!P12+SummaryU!P79+SummaryU!P92</f>
        <v>11632</v>
      </c>
      <c r="Q11" s="2">
        <f>SummaryU!Q12+SummaryU!Q79+SummaryU!Q92</f>
        <v>8528</v>
      </c>
      <c r="R11" s="2">
        <f>SummaryU!R12+SummaryU!R79+SummaryU!R92</f>
        <v>12548</v>
      </c>
      <c r="S11" s="2">
        <f>SummaryU!S12+SummaryU!S79+SummaryU!S92</f>
        <v>14452</v>
      </c>
      <c r="U11" s="2">
        <v>4</v>
      </c>
      <c r="V11" s="2">
        <f>SummaryU!V12+SummaryU!L79+SummaryU!L92</f>
        <v>15081.2</v>
      </c>
      <c r="W11" s="2">
        <f>SummaryU!W12+SummaryU!M79+SummaryU!M92</f>
        <v>12052.4</v>
      </c>
      <c r="X11" s="2">
        <f>SummaryU!X12+SummaryU!N79+SummaryU!N92</f>
        <v>15881.2</v>
      </c>
      <c r="Y11" s="2">
        <f>SummaryU!Y12+SummaryU!O79+SummaryU!O92</f>
        <v>18673.599999999999</v>
      </c>
      <c r="Z11" s="2">
        <f>SummaryU!Z12+SummaryU!P79+SummaryU!P92</f>
        <v>11632</v>
      </c>
      <c r="AA11" s="2">
        <f>SummaryU!AA12+SummaryU!Q79+SummaryU!Q92</f>
        <v>8528</v>
      </c>
      <c r="AB11" s="2">
        <f>SummaryU!AB12+SummaryU!R79+SummaryU!R92</f>
        <v>12548</v>
      </c>
      <c r="AC11" s="2">
        <f>SummaryU!AC12+SummaryU!S79+SummaryU!S92</f>
        <v>14452</v>
      </c>
    </row>
    <row r="12" spans="1:29" x14ac:dyDescent="0.35">
      <c r="A12" s="2">
        <v>5</v>
      </c>
      <c r="B12" s="2">
        <f>SummaryU!$B13+SummaryU!$L80+SummaryU!$L93</f>
        <v>17400.400000000001</v>
      </c>
      <c r="C12" s="2">
        <f>SummaryU!$C13+SummaryU!$M80+SummaryU!$M93</f>
        <v>15171.2</v>
      </c>
      <c r="D12" s="2">
        <f>SummaryU!$D13+SummaryU!$N80+SummaryU!$N93</f>
        <v>15373.2</v>
      </c>
      <c r="E12" s="2">
        <f>SummaryU!E13+SummaryU!O80+SummaryU!O93</f>
        <v>20771.2</v>
      </c>
      <c r="F12" s="2">
        <f>SummaryU!F13+SummaryU!P80+SummaryU!P93</f>
        <v>15556</v>
      </c>
      <c r="G12" s="2">
        <f>SummaryU!G13+SummaryU!Q80+SummaryU!Q93</f>
        <v>13468</v>
      </c>
      <c r="H12" s="2">
        <f>SummaryU!H13+SummaryU!R80+SummaryU!R93</f>
        <v>13360</v>
      </c>
      <c r="I12" s="2">
        <f>SummaryU!I13+SummaryU!S80+SummaryU!S93</f>
        <v>18440</v>
      </c>
      <c r="K12" s="2">
        <v>5</v>
      </c>
      <c r="L12" s="2">
        <f>SummaryU!L13+SummaryU!L80+SummaryU!L93</f>
        <v>17400.400000000001</v>
      </c>
      <c r="M12" s="2">
        <f>SummaryU!M13+SummaryU!M80+SummaryU!M93</f>
        <v>15171.2</v>
      </c>
      <c r="N12" s="2">
        <f>SummaryU!N13+SummaryU!N80+SummaryU!N93</f>
        <v>15373.2</v>
      </c>
      <c r="O12" s="2">
        <f>SummaryU!O13+SummaryU!O80+SummaryU!O93</f>
        <v>20771.2</v>
      </c>
      <c r="P12" s="2">
        <f>SummaryU!P13+SummaryU!P80+SummaryU!P93</f>
        <v>15556</v>
      </c>
      <c r="Q12" s="2">
        <f>SummaryU!Q13+SummaryU!Q80+SummaryU!Q93</f>
        <v>13468</v>
      </c>
      <c r="R12" s="2">
        <f>SummaryU!R13+SummaryU!R80+SummaryU!R93</f>
        <v>13360</v>
      </c>
      <c r="S12" s="2">
        <f>SummaryU!S13+SummaryU!S80+SummaryU!S93</f>
        <v>18440</v>
      </c>
      <c r="U12" s="2">
        <v>5</v>
      </c>
      <c r="V12" s="2">
        <f>SummaryU!V13+SummaryU!L80+SummaryU!L93</f>
        <v>17400.400000000001</v>
      </c>
      <c r="W12" s="2">
        <f>SummaryU!W13+SummaryU!M80+SummaryU!M93</f>
        <v>15171.2</v>
      </c>
      <c r="X12" s="2">
        <f>SummaryU!X13+SummaryU!N80+SummaryU!N93</f>
        <v>15373.2</v>
      </c>
      <c r="Y12" s="2">
        <f>SummaryU!Y13+SummaryU!O80+SummaryU!O93</f>
        <v>20771.2</v>
      </c>
      <c r="Z12" s="2">
        <f>SummaryU!Z13+SummaryU!P80+SummaryU!P93</f>
        <v>15556</v>
      </c>
      <c r="AA12" s="2">
        <f>SummaryU!AA13+SummaryU!Q80+SummaryU!Q93</f>
        <v>13468</v>
      </c>
      <c r="AB12" s="2">
        <f>SummaryU!AB13+SummaryU!R80+SummaryU!R93</f>
        <v>13360</v>
      </c>
      <c r="AC12" s="2">
        <f>SummaryU!AC13+SummaryU!S80+SummaryU!S93</f>
        <v>18440</v>
      </c>
    </row>
    <row r="13" spans="1:29" x14ac:dyDescent="0.35">
      <c r="A13" s="2">
        <v>6</v>
      </c>
      <c r="B13" s="2">
        <f>SummaryU!$B14+SummaryU!$L81+SummaryU!$L94</f>
        <v>23746.400000000001</v>
      </c>
      <c r="C13" s="2">
        <f>SummaryU!$C14+SummaryU!$M81+SummaryU!$M94</f>
        <v>19271.2</v>
      </c>
      <c r="D13" s="2">
        <f>SummaryU!$D14+SummaryU!$N81+SummaryU!$N94</f>
        <v>20702</v>
      </c>
      <c r="E13" s="2">
        <f>SummaryU!E14+SummaryU!O81+SummaryU!O94</f>
        <v>27268.400000000001</v>
      </c>
      <c r="F13" s="2">
        <f>SummaryU!F14+SummaryU!P81+SummaryU!P94</f>
        <v>19376</v>
      </c>
      <c r="G13" s="2">
        <f>SummaryU!G14+SummaryU!Q81+SummaryU!Q94</f>
        <v>14488</v>
      </c>
      <c r="H13" s="2">
        <f>SummaryU!H14+SummaryU!R81+SummaryU!R94</f>
        <v>16916</v>
      </c>
      <c r="I13" s="2">
        <f>SummaryU!I14+SummaryU!S81+SummaryU!S94</f>
        <v>21320</v>
      </c>
      <c r="K13" s="2">
        <v>6</v>
      </c>
      <c r="L13" s="2">
        <f>SummaryU!L14+SummaryU!L81+SummaryU!L94</f>
        <v>23746.400000000001</v>
      </c>
      <c r="M13" s="2">
        <f>SummaryU!M14+SummaryU!M81+SummaryU!M94</f>
        <v>19271.2</v>
      </c>
      <c r="N13" s="2">
        <f>SummaryU!N14+SummaryU!N81+SummaryU!N94</f>
        <v>20702</v>
      </c>
      <c r="O13" s="2">
        <f>SummaryU!O14+SummaryU!O81+SummaryU!O94</f>
        <v>27268.400000000001</v>
      </c>
      <c r="P13" s="2">
        <f>SummaryU!P14+SummaryU!P81+SummaryU!P94</f>
        <v>19376</v>
      </c>
      <c r="Q13" s="2">
        <f>SummaryU!Q14+SummaryU!Q81+SummaryU!Q94</f>
        <v>14488</v>
      </c>
      <c r="R13" s="2">
        <f>SummaryU!R14+SummaryU!R81+SummaryU!R94</f>
        <v>16916</v>
      </c>
      <c r="S13" s="2">
        <f>SummaryU!S14+SummaryU!S81+SummaryU!S94</f>
        <v>21320</v>
      </c>
      <c r="U13" s="2">
        <v>6</v>
      </c>
      <c r="V13" s="2">
        <f>SummaryU!V14+SummaryU!L81+SummaryU!L94</f>
        <v>23746.400000000001</v>
      </c>
      <c r="W13" s="2">
        <f>SummaryU!W14+SummaryU!M81+SummaryU!M94</f>
        <v>19271.2</v>
      </c>
      <c r="X13" s="2">
        <f>SummaryU!X14+SummaryU!N81+SummaryU!N94</f>
        <v>20702</v>
      </c>
      <c r="Y13" s="2">
        <f>SummaryU!Y14+SummaryU!O81+SummaryU!O94</f>
        <v>27268.400000000001</v>
      </c>
      <c r="Z13" s="2">
        <f>SummaryU!Z14+SummaryU!P81+SummaryU!P94</f>
        <v>19376</v>
      </c>
      <c r="AA13" s="2">
        <f>SummaryU!AA14+SummaryU!Q81+SummaryU!Q94</f>
        <v>14488</v>
      </c>
      <c r="AB13" s="2">
        <f>SummaryU!AB14+SummaryU!R81+SummaryU!R94</f>
        <v>16916</v>
      </c>
      <c r="AC13" s="2">
        <f>SummaryU!AC14+SummaryU!S81+SummaryU!S94</f>
        <v>21320</v>
      </c>
    </row>
    <row r="14" spans="1:29" x14ac:dyDescent="0.35">
      <c r="A14" s="2">
        <v>7</v>
      </c>
      <c r="B14" s="2">
        <f>SummaryU!$B15+SummaryU!$L82+SummaryU!$L95</f>
        <v>26832</v>
      </c>
      <c r="C14" s="2">
        <f>SummaryU!$C15+SummaryU!$M82+SummaryU!$M95</f>
        <v>20038.8</v>
      </c>
      <c r="D14" s="2">
        <f>SummaryU!$D15+SummaryU!$N82+SummaryU!$N95</f>
        <v>28666</v>
      </c>
      <c r="E14" s="2">
        <f>SummaryU!E15+SummaryU!O82+SummaryU!O95</f>
        <v>25597.200000000001</v>
      </c>
      <c r="F14" s="2">
        <f>SummaryU!F15+SummaryU!P82+SummaryU!P95</f>
        <v>19072</v>
      </c>
      <c r="G14" s="2">
        <f>SummaryU!G15+SummaryU!Q82+SummaryU!Q95</f>
        <v>13708</v>
      </c>
      <c r="H14" s="2">
        <f>SummaryU!H15+SummaryU!R82+SummaryU!R95</f>
        <v>19944</v>
      </c>
      <c r="I14" s="2">
        <f>SummaryU!I15+SummaryU!S82+SummaryU!S95</f>
        <v>17428</v>
      </c>
      <c r="K14" s="2">
        <v>7</v>
      </c>
      <c r="L14" s="2">
        <f>SummaryU!L15+SummaryU!L82+SummaryU!L95</f>
        <v>26832</v>
      </c>
      <c r="M14" s="2">
        <f>SummaryU!M15+SummaryU!M82+SummaryU!M95</f>
        <v>20038.8</v>
      </c>
      <c r="N14" s="2">
        <f>SummaryU!N15+SummaryU!N82+SummaryU!N95</f>
        <v>28666</v>
      </c>
      <c r="O14" s="2">
        <f>SummaryU!O15+SummaryU!O82+SummaryU!O95</f>
        <v>25597.200000000001</v>
      </c>
      <c r="P14" s="2">
        <f>SummaryU!P15+SummaryU!P82+SummaryU!P95</f>
        <v>19072</v>
      </c>
      <c r="Q14" s="2">
        <f>SummaryU!Q15+SummaryU!Q82+SummaryU!Q95</f>
        <v>13708</v>
      </c>
      <c r="R14" s="2">
        <f>SummaryU!R15+SummaryU!R82+SummaryU!R95</f>
        <v>19944</v>
      </c>
      <c r="S14" s="2">
        <f>SummaryU!S15+SummaryU!S82+SummaryU!S95</f>
        <v>17428</v>
      </c>
      <c r="U14" s="2">
        <v>7</v>
      </c>
      <c r="V14" s="2">
        <f>SummaryU!V15+SummaryU!L82+SummaryU!L95</f>
        <v>26832</v>
      </c>
      <c r="W14" s="2">
        <f>SummaryU!W15+SummaryU!M82+SummaryU!M95</f>
        <v>20038.8</v>
      </c>
      <c r="X14" s="2">
        <f>SummaryU!X15+SummaryU!N82+SummaryU!N95</f>
        <v>28666</v>
      </c>
      <c r="Y14" s="2">
        <f>SummaryU!Y15+SummaryU!O82+SummaryU!O95</f>
        <v>25597.200000000001</v>
      </c>
      <c r="Z14" s="2">
        <f>SummaryU!Z15+SummaryU!P82+SummaryU!P95</f>
        <v>19072</v>
      </c>
      <c r="AA14" s="2">
        <f>SummaryU!AA15+SummaryU!Q82+SummaryU!Q95</f>
        <v>13708</v>
      </c>
      <c r="AB14" s="2">
        <f>SummaryU!AB15+SummaryU!R82+SummaryU!R95</f>
        <v>19944</v>
      </c>
      <c r="AC14" s="2">
        <f>SummaryU!AC15+SummaryU!S82+SummaryU!S95</f>
        <v>17428</v>
      </c>
    </row>
    <row r="15" spans="1:29" x14ac:dyDescent="0.35">
      <c r="A15" s="2">
        <v>8</v>
      </c>
      <c r="B15" s="2">
        <f>SummaryU!$B16+SummaryU!$L83+SummaryU!$L96</f>
        <v>0</v>
      </c>
      <c r="C15" s="2">
        <f>SummaryU!$C16+SummaryU!$M83+SummaryU!$M96</f>
        <v>0</v>
      </c>
      <c r="D15" s="2">
        <f>SummaryU!$D16+SummaryU!$N83+SummaryU!$N96</f>
        <v>0</v>
      </c>
      <c r="E15" s="2">
        <f>SummaryU!E16+SummaryU!O83+SummaryU!O96</f>
        <v>0</v>
      </c>
      <c r="F15" s="2">
        <f>SummaryU!F16+SummaryU!P83+SummaryU!P96</f>
        <v>0</v>
      </c>
      <c r="G15" s="2">
        <f>SummaryU!G16+SummaryU!Q83+SummaryU!Q96</f>
        <v>0</v>
      </c>
      <c r="H15" s="2">
        <f>SummaryU!H16+SummaryU!R83+SummaryU!R96</f>
        <v>0</v>
      </c>
      <c r="I15" s="2">
        <f>SummaryU!I16+SummaryU!S83+SummaryU!S96</f>
        <v>0</v>
      </c>
      <c r="K15" s="2">
        <v>8</v>
      </c>
      <c r="L15" s="2">
        <f>SummaryU!L16+SummaryU!L83+SummaryU!L96</f>
        <v>0</v>
      </c>
      <c r="M15" s="2">
        <f>SummaryU!M16+SummaryU!M83+SummaryU!M96</f>
        <v>0</v>
      </c>
      <c r="N15" s="2">
        <f>SummaryU!N16+SummaryU!N83+SummaryU!N96</f>
        <v>0</v>
      </c>
      <c r="O15" s="2">
        <f>SummaryU!O16+SummaryU!O83+SummaryU!O96</f>
        <v>0</v>
      </c>
      <c r="P15" s="2">
        <f>SummaryU!P16+SummaryU!P83+SummaryU!P96</f>
        <v>0</v>
      </c>
      <c r="Q15" s="2">
        <f>SummaryU!Q16+SummaryU!Q83+SummaryU!Q96</f>
        <v>0</v>
      </c>
      <c r="R15" s="2">
        <f>SummaryU!R16+SummaryU!R83+SummaryU!R96</f>
        <v>0</v>
      </c>
      <c r="S15" s="2">
        <f>SummaryU!S16+SummaryU!S83+SummaryU!S96</f>
        <v>0</v>
      </c>
      <c r="U15" s="2">
        <v>8</v>
      </c>
      <c r="V15" s="2">
        <f>SummaryU!V16+SummaryU!L83+SummaryU!L96</f>
        <v>0</v>
      </c>
      <c r="W15" s="2">
        <f>SummaryU!W16+SummaryU!M83+SummaryU!M96</f>
        <v>0</v>
      </c>
      <c r="X15" s="2">
        <f>SummaryU!X16+SummaryU!N83+SummaryU!N96</f>
        <v>0</v>
      </c>
      <c r="Y15" s="2">
        <f>SummaryU!Y16+SummaryU!O83+SummaryU!O96</f>
        <v>0</v>
      </c>
      <c r="Z15" s="2">
        <f>SummaryU!Z16+SummaryU!P83+SummaryU!P96</f>
        <v>0</v>
      </c>
      <c r="AA15" s="2">
        <f>SummaryU!AA16+SummaryU!Q83+SummaryU!Q96</f>
        <v>0</v>
      </c>
      <c r="AB15" s="2">
        <f>SummaryU!AB16+SummaryU!R83+SummaryU!R96</f>
        <v>0</v>
      </c>
      <c r="AC15" s="2">
        <f>SummaryU!AC16+SummaryU!S83+SummaryU!S96</f>
        <v>0</v>
      </c>
    </row>
    <row r="16" spans="1:29" x14ac:dyDescent="0.35">
      <c r="A16" s="2">
        <v>9</v>
      </c>
      <c r="B16" s="2">
        <f>SummaryU!$B17+SummaryU!$L84+SummaryU!$L97</f>
        <v>0</v>
      </c>
      <c r="C16" s="2">
        <f>SummaryU!$C17+SummaryU!$M84+SummaryU!$M97</f>
        <v>0</v>
      </c>
      <c r="D16" s="2">
        <f>SummaryU!$D17+SummaryU!$N84+SummaryU!$N97</f>
        <v>0</v>
      </c>
      <c r="E16" s="2">
        <f>SummaryU!E17+SummaryU!O84+SummaryU!O97</f>
        <v>0</v>
      </c>
      <c r="F16" s="2">
        <f>SummaryU!F17+SummaryU!P84+SummaryU!P97</f>
        <v>0</v>
      </c>
      <c r="G16" s="2">
        <f>SummaryU!G17+SummaryU!Q84+SummaryU!Q97</f>
        <v>0</v>
      </c>
      <c r="H16" s="2">
        <f>SummaryU!H17+SummaryU!R84+SummaryU!R97</f>
        <v>0</v>
      </c>
      <c r="I16" s="2">
        <f>SummaryU!I17+SummaryU!S84+SummaryU!S97</f>
        <v>0</v>
      </c>
      <c r="K16" s="2">
        <v>9</v>
      </c>
      <c r="L16" s="2">
        <f>SummaryU!L17+SummaryU!L84+SummaryU!L97</f>
        <v>0</v>
      </c>
      <c r="M16" s="2">
        <f>SummaryU!M17+SummaryU!M84+SummaryU!M97</f>
        <v>0</v>
      </c>
      <c r="N16" s="2">
        <f>SummaryU!N17+SummaryU!N84+SummaryU!N97</f>
        <v>0</v>
      </c>
      <c r="O16" s="2">
        <f>SummaryU!O17+SummaryU!O84+SummaryU!O97</f>
        <v>0</v>
      </c>
      <c r="P16" s="2">
        <f>SummaryU!P17+SummaryU!P84+SummaryU!P97</f>
        <v>0</v>
      </c>
      <c r="Q16" s="2">
        <f>SummaryU!Q17+SummaryU!Q84+SummaryU!Q97</f>
        <v>0</v>
      </c>
      <c r="R16" s="2">
        <f>SummaryU!R17+SummaryU!R84+SummaryU!R97</f>
        <v>0</v>
      </c>
      <c r="S16" s="2">
        <f>SummaryU!S17+SummaryU!S84+SummaryU!S97</f>
        <v>0</v>
      </c>
      <c r="U16" s="2">
        <v>9</v>
      </c>
      <c r="V16" s="2">
        <f>SummaryU!V17+SummaryU!L84+SummaryU!L97</f>
        <v>0</v>
      </c>
      <c r="W16" s="2">
        <f>SummaryU!W17+SummaryU!M84+SummaryU!M97</f>
        <v>0</v>
      </c>
      <c r="X16" s="2">
        <f>SummaryU!X17+SummaryU!N84+SummaryU!N97</f>
        <v>0</v>
      </c>
      <c r="Y16" s="2">
        <f>SummaryU!Y17+SummaryU!O84+SummaryU!O97</f>
        <v>0</v>
      </c>
      <c r="Z16" s="2">
        <f>SummaryU!Z17+SummaryU!P84+SummaryU!P97</f>
        <v>0</v>
      </c>
      <c r="AA16" s="2">
        <f>SummaryU!AA17+SummaryU!Q84+SummaryU!Q97</f>
        <v>0</v>
      </c>
      <c r="AB16" s="2">
        <f>SummaryU!AB17+SummaryU!R84+SummaryU!R97</f>
        <v>0</v>
      </c>
      <c r="AC16" s="2">
        <f>SummaryU!AC17+SummaryU!S84+SummaryU!S97</f>
        <v>0</v>
      </c>
    </row>
    <row r="18" spans="2:29" x14ac:dyDescent="0.35">
      <c r="B18">
        <f>SUM(B7:B16)</f>
        <v>134330</v>
      </c>
      <c r="C18">
        <f t="shared" ref="C18:I18" si="0">SUM(C7:C16)</f>
        <v>113137.60000000001</v>
      </c>
      <c r="D18">
        <f t="shared" si="0"/>
        <v>129944.8</v>
      </c>
      <c r="E18">
        <f t="shared" si="0"/>
        <v>162589.6</v>
      </c>
      <c r="F18">
        <f t="shared" si="0"/>
        <v>111652</v>
      </c>
      <c r="G18">
        <f t="shared" si="0"/>
        <v>88752</v>
      </c>
      <c r="H18">
        <f t="shared" si="0"/>
        <v>105352</v>
      </c>
      <c r="I18">
        <f t="shared" si="0"/>
        <v>131104</v>
      </c>
      <c r="L18">
        <f>SUM(L7:L16)</f>
        <v>134330</v>
      </c>
      <c r="M18">
        <f t="shared" ref="M18:S18" si="1">SUM(M7:M16)</f>
        <v>113137.60000000001</v>
      </c>
      <c r="N18">
        <f t="shared" si="1"/>
        <v>129944.8</v>
      </c>
      <c r="O18">
        <f t="shared" si="1"/>
        <v>162589.6</v>
      </c>
      <c r="P18">
        <f t="shared" si="1"/>
        <v>111652</v>
      </c>
      <c r="Q18">
        <f t="shared" si="1"/>
        <v>88752</v>
      </c>
      <c r="R18">
        <f t="shared" si="1"/>
        <v>105352</v>
      </c>
      <c r="S18">
        <f t="shared" si="1"/>
        <v>131104</v>
      </c>
      <c r="V18">
        <f>SUM(V7:V16)</f>
        <v>134330</v>
      </c>
      <c r="W18">
        <f t="shared" ref="W18:AC18" si="2">SUM(W7:W16)</f>
        <v>113137.60000000001</v>
      </c>
      <c r="X18">
        <f t="shared" si="2"/>
        <v>129944.8</v>
      </c>
      <c r="Y18">
        <f t="shared" si="2"/>
        <v>162589.6</v>
      </c>
      <c r="Z18">
        <f t="shared" si="2"/>
        <v>111652</v>
      </c>
      <c r="AA18">
        <f t="shared" si="2"/>
        <v>88752</v>
      </c>
      <c r="AB18">
        <f t="shared" si="2"/>
        <v>105352</v>
      </c>
      <c r="AC18">
        <f t="shared" si="2"/>
        <v>131104</v>
      </c>
    </row>
    <row r="42" spans="1:44" x14ac:dyDescent="0.35">
      <c r="C42" s="31" t="s">
        <v>0</v>
      </c>
      <c r="D42" s="32">
        <v>1.5</v>
      </c>
      <c r="M42" s="31" t="s">
        <v>0</v>
      </c>
      <c r="N42" s="32">
        <v>1.5</v>
      </c>
      <c r="W42" s="31" t="s">
        <v>0</v>
      </c>
      <c r="X42" s="32">
        <v>1.5</v>
      </c>
    </row>
    <row r="43" spans="1:44" x14ac:dyDescent="0.35">
      <c r="C43" s="31" t="s">
        <v>1</v>
      </c>
      <c r="D43" s="31">
        <v>0.5</v>
      </c>
      <c r="M43" s="31" t="s">
        <v>1</v>
      </c>
      <c r="N43" s="31">
        <v>1</v>
      </c>
      <c r="W43" s="31" t="s">
        <v>1</v>
      </c>
      <c r="X43" s="31">
        <v>2</v>
      </c>
    </row>
    <row r="44" spans="1:44" x14ac:dyDescent="0.35">
      <c r="C44" s="31" t="s">
        <v>2</v>
      </c>
      <c r="D44" s="31">
        <v>0.8</v>
      </c>
      <c r="M44" s="31" t="s">
        <v>2</v>
      </c>
      <c r="N44" s="31">
        <v>0.8</v>
      </c>
      <c r="W44" s="31" t="s">
        <v>2</v>
      </c>
      <c r="X44" s="31">
        <v>0.8</v>
      </c>
      <c r="AJ44" t="s">
        <v>10</v>
      </c>
    </row>
    <row r="46" spans="1:44" x14ac:dyDescent="0.35">
      <c r="A46" s="59" t="s">
        <v>3</v>
      </c>
      <c r="B46" s="61" t="s">
        <v>4</v>
      </c>
      <c r="C46" s="61"/>
      <c r="D46" s="61"/>
      <c r="E46" s="61"/>
      <c r="F46" s="61" t="s">
        <v>5</v>
      </c>
      <c r="G46" s="61"/>
      <c r="H46" s="61"/>
      <c r="I46" s="61"/>
      <c r="K46" s="59" t="s">
        <v>3</v>
      </c>
      <c r="L46" s="61" t="s">
        <v>4</v>
      </c>
      <c r="M46" s="61"/>
      <c r="N46" s="61"/>
      <c r="O46" s="61"/>
      <c r="P46" s="61" t="s">
        <v>5</v>
      </c>
      <c r="Q46" s="61"/>
      <c r="R46" s="61"/>
      <c r="S46" s="61"/>
      <c r="U46" s="59" t="s">
        <v>3</v>
      </c>
      <c r="V46" s="61" t="s">
        <v>4</v>
      </c>
      <c r="W46" s="61"/>
      <c r="X46" s="61"/>
      <c r="Y46" s="61"/>
      <c r="Z46" s="61" t="s">
        <v>5</v>
      </c>
      <c r="AA46" s="61"/>
      <c r="AB46" s="61"/>
      <c r="AC46" s="61"/>
      <c r="AE46" t="s">
        <v>11</v>
      </c>
      <c r="AJ46" s="59" t="s">
        <v>3</v>
      </c>
      <c r="AK46" s="61" t="s">
        <v>4</v>
      </c>
      <c r="AL46" s="61"/>
      <c r="AM46" s="61"/>
      <c r="AN46" s="61"/>
      <c r="AO46" s="61" t="s">
        <v>5</v>
      </c>
      <c r="AP46" s="61"/>
      <c r="AQ46" s="61"/>
      <c r="AR46" s="61"/>
    </row>
    <row r="47" spans="1:44" x14ac:dyDescent="0.35">
      <c r="A47" s="60"/>
      <c r="B47" s="5" t="s">
        <v>6</v>
      </c>
      <c r="C47" s="3" t="s">
        <v>7</v>
      </c>
      <c r="D47" s="3" t="s">
        <v>8</v>
      </c>
      <c r="E47" s="3" t="s">
        <v>9</v>
      </c>
      <c r="F47" s="5" t="s">
        <v>6</v>
      </c>
      <c r="G47" s="3" t="s">
        <v>7</v>
      </c>
      <c r="H47" s="3" t="s">
        <v>8</v>
      </c>
      <c r="I47" s="3" t="s">
        <v>9</v>
      </c>
      <c r="K47" s="60"/>
      <c r="L47" s="5" t="s">
        <v>6</v>
      </c>
      <c r="M47" s="3" t="s">
        <v>7</v>
      </c>
      <c r="N47" s="3" t="s">
        <v>8</v>
      </c>
      <c r="O47" s="3" t="s">
        <v>9</v>
      </c>
      <c r="P47" s="5" t="s">
        <v>6</v>
      </c>
      <c r="Q47" s="3" t="s">
        <v>7</v>
      </c>
      <c r="R47" s="3" t="s">
        <v>8</v>
      </c>
      <c r="S47" s="3" t="s">
        <v>9</v>
      </c>
      <c r="U47" s="60"/>
      <c r="V47" s="5" t="s">
        <v>6</v>
      </c>
      <c r="W47" s="3" t="s">
        <v>7</v>
      </c>
      <c r="X47" s="3" t="s">
        <v>8</v>
      </c>
      <c r="Y47" s="3" t="s">
        <v>9</v>
      </c>
      <c r="Z47" s="5" t="s">
        <v>6</v>
      </c>
      <c r="AA47" s="3" t="s">
        <v>7</v>
      </c>
      <c r="AB47" s="3" t="s">
        <v>8</v>
      </c>
      <c r="AC47" s="3" t="s">
        <v>9</v>
      </c>
      <c r="AE47" s="2" t="s">
        <v>6</v>
      </c>
      <c r="AF47" s="2" t="s">
        <v>7</v>
      </c>
      <c r="AG47" s="2" t="s">
        <v>12</v>
      </c>
      <c r="AH47" s="2" t="s">
        <v>13</v>
      </c>
      <c r="AJ47" s="60"/>
      <c r="AK47" s="5" t="s">
        <v>6</v>
      </c>
      <c r="AL47" s="3" t="s">
        <v>7</v>
      </c>
      <c r="AM47" s="3" t="s">
        <v>8</v>
      </c>
      <c r="AN47" s="3" t="s">
        <v>9</v>
      </c>
      <c r="AO47" s="5" t="s">
        <v>6</v>
      </c>
      <c r="AP47" s="3" t="s">
        <v>7</v>
      </c>
      <c r="AQ47" s="3" t="s">
        <v>8</v>
      </c>
      <c r="AR47" s="3" t="s">
        <v>9</v>
      </c>
    </row>
    <row r="48" spans="1:44" x14ac:dyDescent="0.35">
      <c r="A48" s="2">
        <v>0</v>
      </c>
      <c r="B48" s="2">
        <f>SummaryU!B25+SummaryU!L75+SummaryU!L88</f>
        <v>27872.799999999999</v>
      </c>
      <c r="C48" s="2">
        <f>SummaryU!C25+SummaryU!M75+SummaryU!M88</f>
        <v>32963.600000000006</v>
      </c>
      <c r="D48" s="2">
        <f>SummaryU!D25+SummaryU!N75+SummaryU!N88</f>
        <v>22823.200000000001</v>
      </c>
      <c r="E48" s="2">
        <f>SummaryU!E25+SummaryU!O75+SummaryU!O88</f>
        <v>40459.199999999997</v>
      </c>
      <c r="F48" s="2">
        <f>SummaryU!F25+SummaryU!P75+SummaryU!P88</f>
        <v>26772</v>
      </c>
      <c r="G48" s="2">
        <f>SummaryU!G25+SummaryU!Q75+SummaryU!Q88</f>
        <v>28340</v>
      </c>
      <c r="H48" s="2">
        <f>SummaryU!H25+SummaryU!R75+SummaryU!R88</f>
        <v>21944</v>
      </c>
      <c r="I48" s="2">
        <f>SummaryU!I25+SummaryU!S75+SummaryU!S88</f>
        <v>37384</v>
      </c>
      <c r="K48" s="2">
        <v>0</v>
      </c>
      <c r="L48" s="2">
        <f>SummaryU!L25+SummaryU!L75+SummaryU!L88</f>
        <v>27872.799999999999</v>
      </c>
      <c r="M48" s="2">
        <f>SummaryU!M25+SummaryU!M75+SummaryU!M88</f>
        <v>32963.600000000006</v>
      </c>
      <c r="N48" s="2">
        <f>SummaryU!N25+SummaryU!N75+SummaryU!N88</f>
        <v>22823.200000000001</v>
      </c>
      <c r="O48" s="2">
        <f>SummaryU!O25+SummaryU!O75+SummaryU!O88</f>
        <v>40459.199999999997</v>
      </c>
      <c r="P48" s="2">
        <f>SummaryU!P25+SummaryU!P75+SummaryU!P88</f>
        <v>26772</v>
      </c>
      <c r="Q48" s="2">
        <f>SummaryU!Q25+SummaryU!Q75+SummaryU!Q88</f>
        <v>28340</v>
      </c>
      <c r="R48" s="2">
        <f>SummaryU!R25+SummaryU!R75+SummaryU!R88</f>
        <v>21944</v>
      </c>
      <c r="S48" s="2">
        <f>SummaryU!S25+SummaryU!S75+SummaryU!S88</f>
        <v>37384</v>
      </c>
      <c r="U48" s="2">
        <v>1</v>
      </c>
      <c r="V48" s="2">
        <f>SummaryU!V25+SummaryU!L75+SummaryU!L88</f>
        <v>28139.360000000001</v>
      </c>
      <c r="W48" s="2">
        <f>SummaryU!W25+SummaryU!M75+SummaryU!M88</f>
        <v>33589.320000000007</v>
      </c>
      <c r="X48" s="2">
        <f>SummaryU!X25+SummaryU!N75+SummaryU!N88</f>
        <v>22968.16</v>
      </c>
      <c r="Y48" s="2">
        <f>SummaryU!Y25+SummaryU!O75+SummaryU!O88</f>
        <v>41284.079999999994</v>
      </c>
      <c r="Z48" s="2">
        <f>SummaryU!Z25+SummaryU!P75+SummaryU!P88</f>
        <v>27064.560000000001</v>
      </c>
      <c r="AA48" s="2">
        <f>SummaryU!AA25+SummaryU!Q75+SummaryU!Q88</f>
        <v>29005.72</v>
      </c>
      <c r="AB48" s="2">
        <f>SummaryU!AB25+SummaryU!R75+SummaryU!R88</f>
        <v>22104.959999999999</v>
      </c>
      <c r="AC48" s="2">
        <f>SummaryU!AC25+SummaryU!S75+SummaryU!S88</f>
        <v>38274.879999999997</v>
      </c>
      <c r="AE48" s="2">
        <v>183</v>
      </c>
      <c r="AF48" s="2">
        <v>193</v>
      </c>
      <c r="AG48" s="2">
        <v>169</v>
      </c>
      <c r="AH48" s="2">
        <v>212</v>
      </c>
      <c r="AJ48" s="2">
        <v>1</v>
      </c>
      <c r="AK48" s="2">
        <f>V48/AE48</f>
        <v>153.76699453551913</v>
      </c>
      <c r="AL48" s="2">
        <f t="shared" ref="AL48:AN48" si="3">W48/AF48</f>
        <v>174.03792746113993</v>
      </c>
      <c r="AM48" s="2">
        <f t="shared" si="3"/>
        <v>135.90627218934912</v>
      </c>
      <c r="AN48" s="2">
        <f t="shared" si="3"/>
        <v>194.73622641509431</v>
      </c>
      <c r="AO48" s="2">
        <f>Z48/AE48</f>
        <v>147.89377049180328</v>
      </c>
      <c r="AP48" s="2">
        <f t="shared" ref="AP48:AR48" si="4">AA48/AF48</f>
        <v>150.28870466321243</v>
      </c>
      <c r="AQ48" s="2">
        <f t="shared" si="4"/>
        <v>130.79857988165679</v>
      </c>
      <c r="AR48" s="2">
        <f t="shared" si="4"/>
        <v>180.54188679245283</v>
      </c>
    </row>
    <row r="49" spans="1:44" x14ac:dyDescent="0.35">
      <c r="A49" s="2">
        <v>1</v>
      </c>
      <c r="B49" s="2">
        <f>SummaryU!B26+SummaryU!L76+SummaryU!L89</f>
        <v>4190.3999999999996</v>
      </c>
      <c r="C49" s="2">
        <f>SummaryU!C26+SummaryU!M76+SummaryU!M89</f>
        <v>1966.8</v>
      </c>
      <c r="D49" s="2">
        <f>SummaryU!D26+SummaryU!N76+SummaryU!N89</f>
        <v>6215.6</v>
      </c>
      <c r="E49" s="2">
        <f>SummaryU!E26+SummaryU!O76+SummaryU!O89</f>
        <v>4815.6000000000004</v>
      </c>
      <c r="F49" s="2">
        <f>SummaryU!F26+SummaryU!P76+SummaryU!P89</f>
        <v>3804</v>
      </c>
      <c r="G49" s="2">
        <f>SummaryU!G26+SummaryU!Q76+SummaryU!Q89</f>
        <v>1632</v>
      </c>
      <c r="H49" s="2">
        <f>SummaryU!H26+SummaryU!R76+SummaryU!R89</f>
        <v>5340</v>
      </c>
      <c r="I49" s="2">
        <f>SummaryU!I26+SummaryU!S76+SummaryU!S89</f>
        <v>4088</v>
      </c>
      <c r="K49" s="2">
        <v>1</v>
      </c>
      <c r="L49" s="2">
        <f>SummaryU!L26+SummaryU!L76+SummaryU!L89</f>
        <v>4190.3999999999996</v>
      </c>
      <c r="M49" s="2">
        <f>SummaryU!M26+SummaryU!M76+SummaryU!M89</f>
        <v>1966.8</v>
      </c>
      <c r="N49" s="2">
        <f>SummaryU!N26+SummaryU!N76+SummaryU!N89</f>
        <v>6215.6</v>
      </c>
      <c r="O49" s="2">
        <f>SummaryU!O26+SummaryU!O76+SummaryU!O89</f>
        <v>4815.6000000000004</v>
      </c>
      <c r="P49" s="2">
        <f>SummaryU!P26+SummaryU!P76+SummaryU!P89</f>
        <v>3804</v>
      </c>
      <c r="Q49" s="2">
        <f>SummaryU!Q26+SummaryU!Q76+SummaryU!Q89</f>
        <v>1632</v>
      </c>
      <c r="R49" s="2">
        <f>SummaryU!R26+SummaryU!R76+SummaryU!R89</f>
        <v>5340</v>
      </c>
      <c r="S49" s="2">
        <f>SummaryU!S26+SummaryU!S76+SummaryU!S89</f>
        <v>4088</v>
      </c>
      <c r="U49" s="2">
        <v>2</v>
      </c>
      <c r="V49" s="2">
        <f>SummaryU!V26+SummaryU!L76+SummaryU!L89</f>
        <v>4316.96</v>
      </c>
      <c r="W49" s="2">
        <f>SummaryU!W26+SummaryU!M76+SummaryU!M89</f>
        <v>2219.12</v>
      </c>
      <c r="X49" s="2">
        <f>SummaryU!X26+SummaryU!N76+SummaryU!N89</f>
        <v>6449.72</v>
      </c>
      <c r="Y49" s="2">
        <f>SummaryU!Y26+SummaryU!O76+SummaryU!O89</f>
        <v>5088.4000000000005</v>
      </c>
      <c r="Z49" s="2">
        <f>SummaryU!Z26+SummaryU!P76+SummaryU!P89</f>
        <v>3940.56</v>
      </c>
      <c r="AA49" s="2">
        <f>SummaryU!AA26+SummaryU!Q76+SummaryU!Q89</f>
        <v>1876.32</v>
      </c>
      <c r="AB49" s="2">
        <f>SummaryU!AB26+SummaryU!R76+SummaryU!R89</f>
        <v>5583.12</v>
      </c>
      <c r="AC49" s="2">
        <f>SummaryU!AC26+SummaryU!S76+SummaryU!S89</f>
        <v>4360.8</v>
      </c>
      <c r="AE49" s="2">
        <v>210</v>
      </c>
      <c r="AF49" s="2">
        <v>204</v>
      </c>
      <c r="AG49" s="2">
        <v>208</v>
      </c>
      <c r="AH49" s="2">
        <v>234</v>
      </c>
      <c r="AJ49" s="2">
        <v>2</v>
      </c>
      <c r="AK49" s="2">
        <f>SUM(V$48:V49)/AE49</f>
        <v>154.55390476190476</v>
      </c>
      <c r="AL49" s="2">
        <f>SUM(W$48:W49)/AF49</f>
        <v>175.53156862745104</v>
      </c>
      <c r="AM49" s="2">
        <f>SUM(X$48:X49)/AG49</f>
        <v>141.4321153846154</v>
      </c>
      <c r="AN49" s="2">
        <f>SUM(Y$48:Y49)/AH49</f>
        <v>198.17299145299143</v>
      </c>
      <c r="AO49" s="2">
        <f>SUM(Z$48:Z49)/AE49</f>
        <v>147.64342857142859</v>
      </c>
      <c r="AP49" s="2">
        <f>SUM(AA$48:AA49)/AF49</f>
        <v>151.38254901960784</v>
      </c>
      <c r="AQ49" s="2">
        <f>SUM(AB$48:AB49)/AG49</f>
        <v>133.11576923076922</v>
      </c>
      <c r="AR49" s="2">
        <f>SUM(AC$48:AC49)/AH49</f>
        <v>182.20376068376069</v>
      </c>
    </row>
    <row r="50" spans="1:44" x14ac:dyDescent="0.35">
      <c r="A50" s="2">
        <v>2</v>
      </c>
      <c r="B50" s="2">
        <f>SummaryU!B27+SummaryU!L77+SummaryU!L90</f>
        <v>9134</v>
      </c>
      <c r="C50" s="2">
        <f>SummaryU!C27+SummaryU!M77+SummaryU!M90</f>
        <v>5400.4</v>
      </c>
      <c r="D50" s="2">
        <f>SummaryU!D27+SummaryU!N77+SummaryU!N90</f>
        <v>8270</v>
      </c>
      <c r="E50" s="2">
        <f>SummaryU!E27+SummaryU!O77+SummaryU!O90</f>
        <v>11788</v>
      </c>
      <c r="F50" s="2">
        <f>SummaryU!F27+SummaryU!P77+SummaryU!P90</f>
        <v>7260</v>
      </c>
      <c r="G50" s="2">
        <f>SummaryU!G27+SummaryU!Q77+SummaryU!Q90</f>
        <v>4036</v>
      </c>
      <c r="H50" s="2">
        <f>SummaryU!H27+SummaryU!R77+SummaryU!R90</f>
        <v>6296</v>
      </c>
      <c r="I50" s="2">
        <f>SummaryU!I27+SummaryU!S77+SummaryU!S90</f>
        <v>8544</v>
      </c>
      <c r="K50" s="2">
        <v>2</v>
      </c>
      <c r="L50" s="2">
        <f>SummaryU!L27+SummaryU!L77+SummaryU!L90</f>
        <v>9134</v>
      </c>
      <c r="M50" s="2">
        <f>SummaryU!M27+SummaryU!M77+SummaryU!M90</f>
        <v>5400.4</v>
      </c>
      <c r="N50" s="2">
        <f>SummaryU!N27+SummaryU!N77+SummaryU!N90</f>
        <v>8270</v>
      </c>
      <c r="O50" s="2">
        <f>SummaryU!O27+SummaryU!O77+SummaryU!O90</f>
        <v>11788</v>
      </c>
      <c r="P50" s="2">
        <f>SummaryU!P27+SummaryU!P77+SummaryU!P90</f>
        <v>7260</v>
      </c>
      <c r="Q50" s="2">
        <f>SummaryU!Q27+SummaryU!Q77+SummaryU!Q90</f>
        <v>4036</v>
      </c>
      <c r="R50" s="2">
        <f>SummaryU!R27+SummaryU!R77+SummaryU!R90</f>
        <v>6296</v>
      </c>
      <c r="S50" s="2">
        <f>SummaryU!S27+SummaryU!S77+SummaryU!S90</f>
        <v>8544</v>
      </c>
      <c r="U50" s="2">
        <v>3</v>
      </c>
      <c r="V50" s="2">
        <f>SummaryU!V27+SummaryU!L77+SummaryU!L90</f>
        <v>9486.7999999999993</v>
      </c>
      <c r="W50" s="2">
        <f>SummaryU!W27+SummaryU!M77+SummaryU!M90</f>
        <v>5550.4</v>
      </c>
      <c r="X50" s="2">
        <f>SummaryU!X27+SummaryU!N77+SummaryU!N90</f>
        <v>8571.4</v>
      </c>
      <c r="Y50" s="2">
        <f>SummaryU!Y27+SummaryU!O77+SummaryU!O90</f>
        <v>12478</v>
      </c>
      <c r="Z50" s="2">
        <f>SummaryU!Z27+SummaryU!P77+SummaryU!P90</f>
        <v>7610.8</v>
      </c>
      <c r="AA50" s="2">
        <f>SummaryU!AA27+SummaryU!Q77+SummaryU!Q90</f>
        <v>4181</v>
      </c>
      <c r="AB50" s="2">
        <f>SummaryU!AB27+SummaryU!R77+SummaryU!R90</f>
        <v>6595.4</v>
      </c>
      <c r="AC50" s="2">
        <f>SummaryU!AC27+SummaryU!S77+SummaryU!S90</f>
        <v>9212</v>
      </c>
      <c r="AE50" s="2">
        <v>256</v>
      </c>
      <c r="AF50" s="2">
        <v>229</v>
      </c>
      <c r="AG50" s="2">
        <v>254</v>
      </c>
      <c r="AH50" s="2">
        <v>277</v>
      </c>
      <c r="AJ50" s="2">
        <v>3</v>
      </c>
      <c r="AK50" s="2">
        <f>SUM(V$48:V50)/AE50</f>
        <v>163.84031249999998</v>
      </c>
      <c r="AL50" s="2">
        <f>SUM(W$48:W50)/AF50</f>
        <v>180.60628820960704</v>
      </c>
      <c r="AM50" s="2">
        <f>SUM(X$48:X50)/AG50</f>
        <v>149.56409448818897</v>
      </c>
      <c r="AN50" s="2">
        <f>SUM(Y$48:Y50)/AH50</f>
        <v>212.45660649819493</v>
      </c>
      <c r="AO50" s="2">
        <f>SUM(Z$48:Z50)/AE50</f>
        <v>150.84343750000002</v>
      </c>
      <c r="AP50" s="2">
        <f>SUM(AA$48:AA50)/AF50</f>
        <v>153.11371179039301</v>
      </c>
      <c r="AQ50" s="2">
        <f>SUM(AB$48:AB50)/AG50</f>
        <v>134.9743307086614</v>
      </c>
      <c r="AR50" s="2">
        <f>SUM(AC$48:AC50)/AH50</f>
        <v>187.17574007220216</v>
      </c>
    </row>
    <row r="51" spans="1:44" x14ac:dyDescent="0.35">
      <c r="A51" s="2">
        <v>3</v>
      </c>
      <c r="B51" s="2">
        <f>SummaryU!B28+SummaryU!L78+SummaryU!L91</f>
        <v>10072.799999999999</v>
      </c>
      <c r="C51" s="2">
        <f>SummaryU!C28+SummaryU!M78+SummaryU!M91</f>
        <v>6273.2</v>
      </c>
      <c r="D51" s="2">
        <f>SummaryU!D28+SummaryU!N78+SummaryU!N91</f>
        <v>12013.6</v>
      </c>
      <c r="E51" s="2">
        <f>SummaryU!E28+SummaryU!O78+SummaryU!O91</f>
        <v>13216.4</v>
      </c>
      <c r="F51" s="2">
        <f>SummaryU!F28+SummaryU!P78+SummaryU!P91</f>
        <v>8180</v>
      </c>
      <c r="G51" s="2">
        <f>SummaryU!G28+SummaryU!Q78+SummaryU!Q91</f>
        <v>4552</v>
      </c>
      <c r="H51" s="2">
        <f>SummaryU!H28+SummaryU!R78+SummaryU!R91</f>
        <v>9004</v>
      </c>
      <c r="I51" s="2">
        <f>SummaryU!I28+SummaryU!S78+SummaryU!S91</f>
        <v>9448</v>
      </c>
      <c r="K51" s="2">
        <v>3</v>
      </c>
      <c r="L51" s="2">
        <f>SummaryU!L28+SummaryU!L78+SummaryU!L91</f>
        <v>10072.799999999999</v>
      </c>
      <c r="M51" s="2">
        <f>SummaryU!M28+SummaryU!M78+SummaryU!M91</f>
        <v>6273.2</v>
      </c>
      <c r="N51" s="2">
        <f>SummaryU!N28+SummaryU!N78+SummaryU!N91</f>
        <v>12013.6</v>
      </c>
      <c r="O51" s="2">
        <f>SummaryU!O28+SummaryU!O78+SummaryU!O91</f>
        <v>13216.4</v>
      </c>
      <c r="P51" s="2">
        <f>SummaryU!P28+SummaryU!P78+SummaryU!P91</f>
        <v>8180</v>
      </c>
      <c r="Q51" s="2">
        <f>SummaryU!Q28+SummaryU!Q78+SummaryU!Q91</f>
        <v>4552</v>
      </c>
      <c r="R51" s="2">
        <f>SummaryU!R28+SummaryU!R78+SummaryU!R91</f>
        <v>9004</v>
      </c>
      <c r="S51" s="2">
        <f>SummaryU!S28+SummaryU!S78+SummaryU!S91</f>
        <v>9448</v>
      </c>
      <c r="U51" s="2">
        <v>4</v>
      </c>
      <c r="V51" s="2">
        <f>SummaryU!V28+SummaryU!L78+SummaryU!L91</f>
        <v>10183.799999999999</v>
      </c>
      <c r="W51" s="2">
        <f>SummaryU!W28+SummaryU!M78+SummaryU!M91</f>
        <v>6273.2</v>
      </c>
      <c r="X51" s="2">
        <f>SummaryU!X28+SummaryU!N78+SummaryU!N91</f>
        <v>12013.6</v>
      </c>
      <c r="Y51" s="2">
        <f>SummaryU!Y28+SummaryU!O78+SummaryU!O91</f>
        <v>13379.44</v>
      </c>
      <c r="Z51" s="2">
        <f>SummaryU!Z28+SummaryU!P78+SummaryU!P91</f>
        <v>8287</v>
      </c>
      <c r="AA51" s="2">
        <f>SummaryU!AA28+SummaryU!Q78+SummaryU!Q91</f>
        <v>4552</v>
      </c>
      <c r="AB51" s="2">
        <f>SummaryU!AB28+SummaryU!R78+SummaryU!R91</f>
        <v>9004</v>
      </c>
      <c r="AC51" s="2">
        <f>SummaryU!AC28+SummaryU!S78+SummaryU!S91</f>
        <v>9612.0400000000009</v>
      </c>
      <c r="AE51" s="2">
        <v>310</v>
      </c>
      <c r="AF51" s="2">
        <v>259</v>
      </c>
      <c r="AG51" s="2">
        <v>322</v>
      </c>
      <c r="AH51" s="2">
        <v>325</v>
      </c>
      <c r="AJ51" s="2">
        <v>4</v>
      </c>
      <c r="AK51" s="2">
        <f>SUM(V$48:V51)/AE51</f>
        <v>168.15135483870966</v>
      </c>
      <c r="AL51" s="2">
        <f>SUM(W$48:W51)/AF51</f>
        <v>183.90749034749038</v>
      </c>
      <c r="AM51" s="2">
        <f>SUM(X$48:X51)/AG51</f>
        <v>155.28844720496895</v>
      </c>
      <c r="AN51" s="2">
        <f>SUM(Y$48:Y51)/AH51</f>
        <v>222.2459076923077</v>
      </c>
      <c r="AO51" s="2">
        <f>SUM(Z$48:Z51)/AE51</f>
        <v>151.29974193548389</v>
      </c>
      <c r="AP51" s="2">
        <f>SUM(AA$48:AA51)/AF51</f>
        <v>152.95382239382241</v>
      </c>
      <c r="AQ51" s="2">
        <f>SUM(AB$48:AB51)/AG51</f>
        <v>134.43316770186334</v>
      </c>
      <c r="AR51" s="2">
        <f>SUM(AC$48:AC51)/AH51</f>
        <v>189.10683076923078</v>
      </c>
    </row>
    <row r="52" spans="1:44" x14ac:dyDescent="0.35">
      <c r="A52" s="2">
        <v>4</v>
      </c>
      <c r="B52" s="2">
        <f>SummaryU!B29+SummaryU!L79+SummaryU!L92</f>
        <v>15081.2</v>
      </c>
      <c r="C52" s="2">
        <f>SummaryU!C29+SummaryU!M79+SummaryU!M92</f>
        <v>12052.4</v>
      </c>
      <c r="D52" s="2">
        <f>SummaryU!D29+SummaryU!N79+SummaryU!N92</f>
        <v>15881.2</v>
      </c>
      <c r="E52" s="2">
        <f>SummaryU!E29+SummaryU!O79+SummaryU!O92</f>
        <v>18673.599999999999</v>
      </c>
      <c r="F52" s="2">
        <f>SummaryU!F29+SummaryU!P79+SummaryU!P92</f>
        <v>11632</v>
      </c>
      <c r="G52" s="2">
        <f>SummaryU!G29+SummaryU!Q79+SummaryU!Q92</f>
        <v>8528</v>
      </c>
      <c r="H52" s="2">
        <f>SummaryU!H29+SummaryU!R79+SummaryU!R92</f>
        <v>12548</v>
      </c>
      <c r="I52" s="2">
        <f>SummaryU!I29+SummaryU!S79+SummaryU!S92</f>
        <v>14452</v>
      </c>
      <c r="K52" s="2">
        <v>4</v>
      </c>
      <c r="L52" s="2">
        <f>SummaryU!L29+SummaryU!L79+SummaryU!L92</f>
        <v>15081.2</v>
      </c>
      <c r="M52" s="2">
        <f>SummaryU!M29+SummaryU!M79+SummaryU!M92</f>
        <v>12052.4</v>
      </c>
      <c r="N52" s="2">
        <f>SummaryU!N29+SummaryU!N79+SummaryU!N92</f>
        <v>15881.2</v>
      </c>
      <c r="O52" s="2">
        <f>SummaryU!O29+SummaryU!O79+SummaryU!O92</f>
        <v>18673.599999999999</v>
      </c>
      <c r="P52" s="2">
        <f>SummaryU!P29+SummaryU!P79+SummaryU!P92</f>
        <v>11632</v>
      </c>
      <c r="Q52" s="2">
        <f>SummaryU!Q29+SummaryU!Q79+SummaryU!Q92</f>
        <v>8528</v>
      </c>
      <c r="R52" s="2">
        <f>SummaryU!R29+SummaryU!R79+SummaryU!R92</f>
        <v>12548</v>
      </c>
      <c r="S52" s="2">
        <f>SummaryU!S29+SummaryU!S79+SummaryU!S92</f>
        <v>14452</v>
      </c>
      <c r="U52" s="2">
        <v>5</v>
      </c>
      <c r="V52" s="2">
        <f>SummaryU!V29+SummaryU!L79+SummaryU!L92</f>
        <v>16899.600000000002</v>
      </c>
      <c r="W52" s="2">
        <f>SummaryU!W29+SummaryU!M79+SummaryU!M92</f>
        <v>13097</v>
      </c>
      <c r="X52" s="2">
        <f>SummaryU!X29+SummaryU!N79+SummaryU!N92</f>
        <v>17427.36</v>
      </c>
      <c r="Y52" s="2">
        <f>SummaryU!Y29+SummaryU!O79+SummaryU!O92</f>
        <v>29597.8</v>
      </c>
      <c r="Z52" s="2">
        <f>SummaryU!Z29+SummaryU!P79+SummaryU!P92</f>
        <v>13447.4</v>
      </c>
      <c r="AA52" s="2">
        <f>SummaryU!AA29+SummaryU!Q79+SummaryU!Q92</f>
        <v>9573.6</v>
      </c>
      <c r="AB52" s="2">
        <f>SummaryU!AB29+SummaryU!R79+SummaryU!R92</f>
        <v>14094.16</v>
      </c>
      <c r="AC52" s="2">
        <f>SummaryU!AC29+SummaryU!S79+SummaryU!S92</f>
        <v>25372.2</v>
      </c>
      <c r="AE52" s="2">
        <v>386</v>
      </c>
      <c r="AF52" s="2">
        <v>314</v>
      </c>
      <c r="AG52" s="2">
        <v>417</v>
      </c>
      <c r="AH52" s="2">
        <v>400</v>
      </c>
      <c r="AJ52" s="2">
        <v>5</v>
      </c>
      <c r="AK52" s="2">
        <f>SUM(V$48:V52)/AE52</f>
        <v>178.82518134715028</v>
      </c>
      <c r="AL52" s="2">
        <f>SUM(W$48:W52)/AF52</f>
        <v>193.40458598726119</v>
      </c>
      <c r="AM52" s="2">
        <f>SUM(X$48:X52)/AG52</f>
        <v>161.70321342925658</v>
      </c>
      <c r="AN52" s="2">
        <f>SUM(Y$48:Y52)/AH52</f>
        <v>254.5693</v>
      </c>
      <c r="AO52" s="2">
        <f>SUM(Z$48:Z52)/AE52</f>
        <v>156.34797927461142</v>
      </c>
      <c r="AP52" s="2">
        <f>SUM(AA$48:AA52)/AF52</f>
        <v>156.65171974522292</v>
      </c>
      <c r="AQ52" s="2">
        <f>SUM(AB$48:AB52)/AG52</f>
        <v>137.60585131894484</v>
      </c>
      <c r="AR52" s="2">
        <f>SUM(AC$48:AC52)/AH52</f>
        <v>217.07980000000001</v>
      </c>
    </row>
    <row r="53" spans="1:44" x14ac:dyDescent="0.35">
      <c r="A53" s="2">
        <v>5</v>
      </c>
      <c r="B53" s="2">
        <f>SummaryU!B30+SummaryU!L80+SummaryU!L93</f>
        <v>17400.400000000001</v>
      </c>
      <c r="C53" s="2">
        <f>SummaryU!C30+SummaryU!M80+SummaryU!M93</f>
        <v>15171.2</v>
      </c>
      <c r="D53" s="2">
        <f>SummaryU!D30+SummaryU!N80+SummaryU!N93</f>
        <v>15373.2</v>
      </c>
      <c r="E53" s="2">
        <f>SummaryU!E30+SummaryU!O80+SummaryU!O93</f>
        <v>20771.2</v>
      </c>
      <c r="F53" s="2">
        <f>SummaryU!F30+SummaryU!P80+SummaryU!P93</f>
        <v>15556</v>
      </c>
      <c r="G53" s="2">
        <f>SummaryU!G30+SummaryU!Q80+SummaryU!Q93</f>
        <v>13468</v>
      </c>
      <c r="H53" s="2">
        <f>SummaryU!H30+SummaryU!R80+SummaryU!R93</f>
        <v>13360</v>
      </c>
      <c r="I53" s="2">
        <f>SummaryU!I30+SummaryU!S80+SummaryU!S93</f>
        <v>18440</v>
      </c>
      <c r="K53" s="2">
        <v>5</v>
      </c>
      <c r="L53" s="2">
        <f>SummaryU!L30+SummaryU!L80+SummaryU!L93</f>
        <v>17400.400000000001</v>
      </c>
      <c r="M53" s="2">
        <f>SummaryU!M30+SummaryU!M80+SummaryU!M93</f>
        <v>15171.2</v>
      </c>
      <c r="N53" s="2">
        <f>SummaryU!N30+SummaryU!N80+SummaryU!N93</f>
        <v>15373.2</v>
      </c>
      <c r="O53" s="2">
        <f>SummaryU!O30+SummaryU!O80+SummaryU!O93</f>
        <v>20771.2</v>
      </c>
      <c r="P53" s="2">
        <f>SummaryU!P30+SummaryU!P80+SummaryU!P93</f>
        <v>15556</v>
      </c>
      <c r="Q53" s="2">
        <f>SummaryU!Q30+SummaryU!Q80+SummaryU!Q93</f>
        <v>13468</v>
      </c>
      <c r="R53" s="2">
        <f>SummaryU!R30+SummaryU!R80+SummaryU!R93</f>
        <v>13360</v>
      </c>
      <c r="S53" s="2">
        <f>SummaryU!S30+SummaryU!S80+SummaryU!S93</f>
        <v>18440</v>
      </c>
      <c r="U53" s="2">
        <v>6</v>
      </c>
      <c r="V53" s="2">
        <f>SummaryU!V30+SummaryU!L80+SummaryU!L93</f>
        <v>24022.080000000002</v>
      </c>
      <c r="W53" s="2">
        <f>SummaryU!W30+SummaryU!M80+SummaryU!M93</f>
        <v>24316.440000000002</v>
      </c>
      <c r="X53" s="2">
        <f>SummaryU!X30+SummaryU!N80+SummaryU!N93</f>
        <v>19833.04</v>
      </c>
      <c r="Y53" s="2">
        <f>SummaryU!Y30+SummaryU!O80+SummaryU!O93</f>
        <v>36014.880000000005</v>
      </c>
      <c r="Z53" s="2">
        <f>SummaryU!Z30+SummaryU!P80+SummaryU!P93</f>
        <v>22186.68</v>
      </c>
      <c r="AA53" s="2">
        <f>SummaryU!AA30+SummaryU!Q80+SummaryU!Q93</f>
        <v>22655.239999999998</v>
      </c>
      <c r="AB53" s="2">
        <f>SummaryU!AB30+SummaryU!R80+SummaryU!R93</f>
        <v>17839.84</v>
      </c>
      <c r="AC53" s="2">
        <f>SummaryU!AC30+SummaryU!S80+SummaryU!S93</f>
        <v>33713.68</v>
      </c>
      <c r="AE53" s="2">
        <v>496</v>
      </c>
      <c r="AF53" s="2">
        <v>401</v>
      </c>
      <c r="AG53" s="2">
        <v>515</v>
      </c>
      <c r="AH53" s="2">
        <v>500</v>
      </c>
      <c r="AJ53" s="2">
        <v>6</v>
      </c>
      <c r="AK53" s="2">
        <f>SUM(V$48:V53)/AE53</f>
        <v>187.59798387096777</v>
      </c>
      <c r="AL53" s="2">
        <f>SUM(W$48:W53)/AF53</f>
        <v>212.08349127182046</v>
      </c>
      <c r="AM53" s="2">
        <f>SUM(X$48:X53)/AG53</f>
        <v>169.44326213592234</v>
      </c>
      <c r="AN53" s="2">
        <f>SUM(Y$48:Y53)/AH53</f>
        <v>275.68520000000001</v>
      </c>
      <c r="AO53" s="2">
        <f>SUM(Z$48:Z53)/AE53</f>
        <v>166.40524193548387</v>
      </c>
      <c r="AP53" s="2">
        <f>SUM(AA$48:AA53)/AF53</f>
        <v>179.16179551122195</v>
      </c>
      <c r="AQ53" s="2">
        <f>SUM(AB$48:AB53)/AG53</f>
        <v>146.06112621359222</v>
      </c>
      <c r="AR53" s="2">
        <f>SUM(AC$48:AC53)/AH53</f>
        <v>241.09120000000001</v>
      </c>
    </row>
    <row r="54" spans="1:44" x14ac:dyDescent="0.35">
      <c r="A54" s="2">
        <v>6</v>
      </c>
      <c r="B54" s="2">
        <f>SummaryU!B31+SummaryU!L81+SummaryU!L94</f>
        <v>23746.400000000001</v>
      </c>
      <c r="C54" s="2">
        <f>SummaryU!C31+SummaryU!M81+SummaryU!M94</f>
        <v>19271.2</v>
      </c>
      <c r="D54" s="2">
        <f>SummaryU!D31+SummaryU!N81+SummaryU!N94</f>
        <v>20702</v>
      </c>
      <c r="E54" s="2">
        <f>SummaryU!E31+SummaryU!O81+SummaryU!O94</f>
        <v>27268.400000000001</v>
      </c>
      <c r="F54" s="2">
        <f>SummaryU!F31+SummaryU!P81+SummaryU!P94</f>
        <v>19376</v>
      </c>
      <c r="G54" s="2">
        <f>SummaryU!G31+SummaryU!Q81+SummaryU!Q94</f>
        <v>14488</v>
      </c>
      <c r="H54" s="2">
        <f>SummaryU!H31+SummaryU!R81+SummaryU!R94</f>
        <v>16916</v>
      </c>
      <c r="I54" s="2">
        <f>SummaryU!I31+SummaryU!S81+SummaryU!S94</f>
        <v>21320</v>
      </c>
      <c r="K54" s="2">
        <v>6</v>
      </c>
      <c r="L54" s="2">
        <f>SummaryU!L31+SummaryU!L81+SummaryU!L94</f>
        <v>23746.400000000001</v>
      </c>
      <c r="M54" s="2">
        <f>SummaryU!M31+SummaryU!M81+SummaryU!M94</f>
        <v>19271.2</v>
      </c>
      <c r="N54" s="2">
        <f>SummaryU!N31+SummaryU!N81+SummaryU!N94</f>
        <v>20702</v>
      </c>
      <c r="O54" s="2">
        <f>SummaryU!O31+SummaryU!O81+SummaryU!O94</f>
        <v>27268.400000000001</v>
      </c>
      <c r="P54" s="2">
        <f>SummaryU!P31+SummaryU!P81+SummaryU!P94</f>
        <v>19376</v>
      </c>
      <c r="Q54" s="2">
        <f>SummaryU!Q31+SummaryU!Q81+SummaryU!Q94</f>
        <v>14488</v>
      </c>
      <c r="R54" s="2">
        <f>SummaryU!R31+SummaryU!R81+SummaryU!R94</f>
        <v>16916</v>
      </c>
      <c r="S54" s="2">
        <f>SummaryU!S31+SummaryU!S81+SummaryU!S94</f>
        <v>21320</v>
      </c>
      <c r="U54" s="2">
        <v>7</v>
      </c>
      <c r="V54" s="2">
        <f>SummaryU!V31+SummaryU!L81+SummaryU!L94</f>
        <v>24255.72</v>
      </c>
      <c r="W54" s="2">
        <f>SummaryU!W31+SummaryU!M81+SummaryU!M94</f>
        <v>21400.32</v>
      </c>
      <c r="X54" s="2">
        <f>SummaryU!X31+SummaryU!N81+SummaryU!N94</f>
        <v>20945.759999999998</v>
      </c>
      <c r="Y54" s="2">
        <f>SummaryU!Y31+SummaryU!O81+SummaryU!O94</f>
        <v>28862.440000000002</v>
      </c>
      <c r="Z54" s="2">
        <f>SummaryU!Z31+SummaryU!P81+SummaryU!P94</f>
        <v>19903.32</v>
      </c>
      <c r="AA54" s="2">
        <f>SummaryU!AA31+SummaryU!Q81+SummaryU!Q94</f>
        <v>16614.12</v>
      </c>
      <c r="AB54" s="2">
        <f>SummaryU!AB31+SummaryU!R81+SummaryU!R94</f>
        <v>17174.759999999998</v>
      </c>
      <c r="AC54" s="2">
        <f>SummaryU!AC31+SummaryU!S81+SummaryU!S94</f>
        <v>22941.040000000001</v>
      </c>
      <c r="AE54" s="2">
        <v>629</v>
      </c>
      <c r="AF54" s="2">
        <v>499</v>
      </c>
      <c r="AG54" s="2">
        <v>645</v>
      </c>
      <c r="AH54" s="2">
        <v>616</v>
      </c>
      <c r="AJ54" s="2">
        <v>7</v>
      </c>
      <c r="AK54" s="2">
        <f>SUM(V$48:V54)/AE54</f>
        <v>186.49335453100161</v>
      </c>
      <c r="AL54" s="2">
        <f>SUM(W$48:W54)/AF54</f>
        <v>213.31823647294593</v>
      </c>
      <c r="AM54" s="2">
        <f>SUM(X$48:X54)/AG54</f>
        <v>167.76595348837208</v>
      </c>
      <c r="AN54" s="2">
        <f>SUM(Y$48:Y54)/AH54</f>
        <v>270.62506493506493</v>
      </c>
      <c r="AO54" s="2">
        <f>SUM(Z$48:Z54)/AE54</f>
        <v>162.86219395866456</v>
      </c>
      <c r="AP54" s="2">
        <f>SUM(AA$48:AA54)/AF54</f>
        <v>177.27054108216433</v>
      </c>
      <c r="AQ54" s="2">
        <f>SUM(AB$48:AB54)/AG54</f>
        <v>143.24998449612403</v>
      </c>
      <c r="AR54" s="2">
        <f>SUM(AC$48:AC54)/AH54</f>
        <v>232.93285714285716</v>
      </c>
    </row>
    <row r="55" spans="1:44" x14ac:dyDescent="0.35">
      <c r="A55" s="2">
        <v>7</v>
      </c>
      <c r="B55" s="2">
        <f>SummaryU!B32+SummaryU!L82+SummaryU!L95</f>
        <v>26832</v>
      </c>
      <c r="C55" s="2">
        <f>SummaryU!C32+SummaryU!M82+SummaryU!M95</f>
        <v>20038.8</v>
      </c>
      <c r="D55" s="2">
        <f>SummaryU!D32+SummaryU!N82+SummaryU!N95</f>
        <v>28666</v>
      </c>
      <c r="E55" s="2">
        <f>SummaryU!E32+SummaryU!O82+SummaryU!O95</f>
        <v>25597.200000000001</v>
      </c>
      <c r="F55" s="2">
        <f>SummaryU!F32+SummaryU!P82+SummaryU!P95</f>
        <v>19072</v>
      </c>
      <c r="G55" s="2">
        <f>SummaryU!G32+SummaryU!Q82+SummaryU!Q95</f>
        <v>13708</v>
      </c>
      <c r="H55" s="2">
        <f>SummaryU!H32+SummaryU!R82+SummaryU!R95</f>
        <v>19944</v>
      </c>
      <c r="I55" s="2">
        <f>SummaryU!I32+SummaryU!S82+SummaryU!S95</f>
        <v>17428</v>
      </c>
      <c r="K55" s="2">
        <v>7</v>
      </c>
      <c r="L55" s="2">
        <f>SummaryU!L32+SummaryU!L82+SummaryU!L95</f>
        <v>26832</v>
      </c>
      <c r="M55" s="2">
        <f>SummaryU!M32+SummaryU!M82+SummaryU!M95</f>
        <v>20038.8</v>
      </c>
      <c r="N55" s="2">
        <f>SummaryU!N32+SummaryU!N82+SummaryU!N95</f>
        <v>28666</v>
      </c>
      <c r="O55" s="2">
        <f>SummaryU!O32+SummaryU!O82+SummaryU!O95</f>
        <v>25597.200000000001</v>
      </c>
      <c r="P55" s="2">
        <f>SummaryU!P32+SummaryU!P82+SummaryU!P95</f>
        <v>19072</v>
      </c>
      <c r="Q55" s="2">
        <f>SummaryU!Q32+SummaryU!Q82+SummaryU!Q95</f>
        <v>13708</v>
      </c>
      <c r="R55" s="2">
        <f>SummaryU!R32+SummaryU!R82+SummaryU!R95</f>
        <v>19944</v>
      </c>
      <c r="S55" s="2">
        <f>SummaryU!S32+SummaryU!S82+SummaryU!S95</f>
        <v>17428</v>
      </c>
      <c r="U55" s="2">
        <v>8</v>
      </c>
      <c r="V55" s="2">
        <f>SummaryU!V32+SummaryU!L82+SummaryU!L95</f>
        <v>27188.720000000001</v>
      </c>
      <c r="W55" s="2">
        <f>SummaryU!W32+SummaryU!M82+SummaryU!M95</f>
        <v>20735.919999999998</v>
      </c>
      <c r="X55" s="2">
        <f>SummaryU!X32+SummaryU!N82+SummaryU!N95</f>
        <v>29041.84</v>
      </c>
      <c r="Y55" s="2">
        <f>SummaryU!Y32+SummaryU!O82+SummaryU!O95</f>
        <v>26275.52</v>
      </c>
      <c r="Z55" s="2">
        <f>SummaryU!Z32+SummaryU!P82+SummaryU!P95</f>
        <v>19421.72</v>
      </c>
      <c r="AA55" s="2">
        <f>SummaryU!AA32+SummaryU!Q82+SummaryU!Q95</f>
        <v>14395.12</v>
      </c>
      <c r="AB55" s="2">
        <f>SummaryU!AB32+SummaryU!R82+SummaryU!R95</f>
        <v>20305.84</v>
      </c>
      <c r="AC55" s="2">
        <f>SummaryU!AC32+SummaryU!S82+SummaryU!S95</f>
        <v>18088.32</v>
      </c>
      <c r="AE55" s="2">
        <v>743</v>
      </c>
      <c r="AF55" s="2">
        <v>582</v>
      </c>
      <c r="AG55" s="2">
        <v>790</v>
      </c>
      <c r="AH55" s="2">
        <v>688</v>
      </c>
      <c r="AJ55" s="2">
        <v>8</v>
      </c>
      <c r="AK55" s="2">
        <f>SUM(V$48:V55)/AE55</f>
        <v>194.47246298788696</v>
      </c>
      <c r="AL55" s="2">
        <f>SUM(W$48:W55)/AF55</f>
        <v>218.52529209621997</v>
      </c>
      <c r="AM55" s="2">
        <f>SUM(X$48:X55)/AG55</f>
        <v>173.7352911392405</v>
      </c>
      <c r="AN55" s="2">
        <f>SUM(Y$48:Y55)/AH55</f>
        <v>280.495</v>
      </c>
      <c r="AO55" s="2">
        <f>SUM(Z$48:Z55)/AE55</f>
        <v>164.01351278600271</v>
      </c>
      <c r="AP55" s="2">
        <f>SUM(AA$48:AA55)/AF55</f>
        <v>176.72357388316149</v>
      </c>
      <c r="AQ55" s="2">
        <f>SUM(AB$48:AB55)/AG55</f>
        <v>142.66086075949366</v>
      </c>
      <c r="AR55" s="2">
        <f>SUM(AC$48:AC55)/AH55</f>
        <v>234.84732558139538</v>
      </c>
    </row>
    <row r="56" spans="1:44" x14ac:dyDescent="0.35">
      <c r="A56" s="2">
        <v>8</v>
      </c>
      <c r="B56" s="2">
        <f>SummaryU!B33+SummaryU!L83+SummaryU!L96</f>
        <v>0</v>
      </c>
      <c r="C56" s="2">
        <f>SummaryU!C33+SummaryU!M83+SummaryU!M96</f>
        <v>0</v>
      </c>
      <c r="D56" s="2">
        <f>SummaryU!D33+SummaryU!N83+SummaryU!N96</f>
        <v>0</v>
      </c>
      <c r="E56" s="2">
        <f>SummaryU!E33+SummaryU!O83+SummaryU!O96</f>
        <v>0</v>
      </c>
      <c r="F56" s="2">
        <f>SummaryU!F33+SummaryU!P83+SummaryU!P96</f>
        <v>0</v>
      </c>
      <c r="G56" s="2">
        <f>SummaryU!G33+SummaryU!Q83+SummaryU!Q96</f>
        <v>0</v>
      </c>
      <c r="H56" s="2">
        <f>SummaryU!H33+SummaryU!R83+SummaryU!R96</f>
        <v>0</v>
      </c>
      <c r="I56" s="2">
        <f>SummaryU!I33+SummaryU!S83+SummaryU!S96</f>
        <v>0</v>
      </c>
      <c r="K56" s="2">
        <v>8</v>
      </c>
      <c r="L56" s="2">
        <f>SummaryU!L33+SummaryU!L83+SummaryU!L96</f>
        <v>0</v>
      </c>
      <c r="M56" s="2">
        <f>SummaryU!M33+SummaryU!M83+SummaryU!M96</f>
        <v>0</v>
      </c>
      <c r="N56" s="2">
        <f>SummaryU!N33+SummaryU!N83+SummaryU!N96</f>
        <v>0</v>
      </c>
      <c r="O56" s="2">
        <f>SummaryU!O33+SummaryU!O83+SummaryU!O96</f>
        <v>0</v>
      </c>
      <c r="P56" s="2">
        <f>SummaryU!P33+SummaryU!P83+SummaryU!P96</f>
        <v>0</v>
      </c>
      <c r="Q56" s="2">
        <f>SummaryU!Q33+SummaryU!Q83+SummaryU!Q96</f>
        <v>0</v>
      </c>
      <c r="R56" s="2">
        <f>SummaryU!R33+SummaryU!R83+SummaryU!R96</f>
        <v>0</v>
      </c>
      <c r="S56" s="2">
        <f>SummaryU!S33+SummaryU!S83+SummaryU!S96</f>
        <v>0</v>
      </c>
      <c r="U56" s="2">
        <v>9</v>
      </c>
      <c r="V56" s="2">
        <f>SummaryU!V33+SummaryU!L83+SummaryU!L96</f>
        <v>0</v>
      </c>
      <c r="W56" s="2">
        <f>SummaryU!W33+SummaryU!M83+SummaryU!M96</f>
        <v>0</v>
      </c>
      <c r="X56" s="2">
        <f>SummaryU!X33+SummaryU!N83+SummaryU!N96</f>
        <v>0</v>
      </c>
      <c r="Y56" s="2">
        <f>SummaryU!Y33+SummaryU!O83+SummaryU!O96</f>
        <v>0</v>
      </c>
      <c r="Z56" s="2">
        <f>SummaryU!Z33+SummaryU!P83+SummaryU!P96</f>
        <v>0</v>
      </c>
      <c r="AA56" s="2">
        <f>SummaryU!AA33+SummaryU!Q83+SummaryU!Q96</f>
        <v>0</v>
      </c>
      <c r="AB56" s="2">
        <f>SummaryU!AB33+SummaryU!R83+SummaryU!R96</f>
        <v>0</v>
      </c>
      <c r="AC56" s="2">
        <f>SummaryU!AC33+SummaryU!S83+SummaryU!S96</f>
        <v>0</v>
      </c>
      <c r="AE56" s="2">
        <v>743</v>
      </c>
      <c r="AF56" s="2">
        <v>582</v>
      </c>
      <c r="AG56" s="2">
        <v>790</v>
      </c>
      <c r="AH56" s="2">
        <v>688</v>
      </c>
      <c r="AJ56" s="2">
        <v>9</v>
      </c>
      <c r="AK56" s="2">
        <f>SUM(V$48:V56)/AE56</f>
        <v>194.47246298788696</v>
      </c>
      <c r="AL56" s="2">
        <f>SUM(W$48:W56)/AF56</f>
        <v>218.52529209621997</v>
      </c>
      <c r="AM56" s="2">
        <f>SUM(X$48:X56)/AG56</f>
        <v>173.7352911392405</v>
      </c>
      <c r="AN56" s="2">
        <f>SUM(Y$48:Y56)/AH56</f>
        <v>280.495</v>
      </c>
      <c r="AO56" s="2">
        <f>SUM(Z$48:Z56)/AE56</f>
        <v>164.01351278600271</v>
      </c>
      <c r="AP56" s="2">
        <f>SUM(AA$48:AA56)/AF56</f>
        <v>176.72357388316149</v>
      </c>
      <c r="AQ56" s="2">
        <f>SUM(AB$48:AB56)/AG56</f>
        <v>142.66086075949366</v>
      </c>
      <c r="AR56" s="2">
        <f>SUM(AC$48:AC56)/AH56</f>
        <v>234.84732558139538</v>
      </c>
    </row>
    <row r="57" spans="1:44" x14ac:dyDescent="0.35">
      <c r="A57" s="2">
        <v>9</v>
      </c>
      <c r="B57" s="2">
        <f>SummaryU!B34+SummaryU!L84+SummaryU!L97</f>
        <v>0</v>
      </c>
      <c r="C57" s="2">
        <f>SummaryU!C34+SummaryU!M84+SummaryU!M97</f>
        <v>0</v>
      </c>
      <c r="D57" s="2">
        <f>SummaryU!D34+SummaryU!N84+SummaryU!N97</f>
        <v>0</v>
      </c>
      <c r="E57" s="2">
        <f>SummaryU!E34+SummaryU!O84+SummaryU!O97</f>
        <v>0</v>
      </c>
      <c r="F57" s="2">
        <f>SummaryU!F34+SummaryU!P84+SummaryU!P97</f>
        <v>0</v>
      </c>
      <c r="G57" s="2">
        <f>SummaryU!G34+SummaryU!Q84+SummaryU!Q97</f>
        <v>0</v>
      </c>
      <c r="H57" s="2">
        <f>SummaryU!H34+SummaryU!R84+SummaryU!R97</f>
        <v>0</v>
      </c>
      <c r="I57" s="2">
        <f>SummaryU!I34+SummaryU!S84+SummaryU!S97</f>
        <v>0</v>
      </c>
      <c r="K57" s="2">
        <v>9</v>
      </c>
      <c r="L57" s="2">
        <f>SummaryU!L34+SummaryU!L84+SummaryU!L97</f>
        <v>0</v>
      </c>
      <c r="M57" s="2">
        <f>SummaryU!M34+SummaryU!M84+SummaryU!M97</f>
        <v>0</v>
      </c>
      <c r="N57" s="2">
        <f>SummaryU!N34+SummaryU!N84+SummaryU!N97</f>
        <v>0</v>
      </c>
      <c r="O57" s="2">
        <f>SummaryU!O34+SummaryU!O84+SummaryU!O97</f>
        <v>0</v>
      </c>
      <c r="P57" s="2">
        <f>SummaryU!P34+SummaryU!P84+SummaryU!P97</f>
        <v>0</v>
      </c>
      <c r="Q57" s="2">
        <f>SummaryU!Q34+SummaryU!Q84+SummaryU!Q97</f>
        <v>0</v>
      </c>
      <c r="R57" s="2">
        <f>SummaryU!R34+SummaryU!R84+SummaryU!R97</f>
        <v>0</v>
      </c>
      <c r="S57" s="2">
        <f>SummaryU!S34+SummaryU!S84+SummaryU!S97</f>
        <v>0</v>
      </c>
      <c r="U57" s="2">
        <v>10</v>
      </c>
      <c r="V57" s="2">
        <f>SummaryU!V34+SummaryU!L84+SummaryU!L97</f>
        <v>0</v>
      </c>
      <c r="W57" s="2">
        <f>SummaryU!W34+SummaryU!M84+SummaryU!M97</f>
        <v>0</v>
      </c>
      <c r="X57" s="2">
        <f>SummaryU!X34+SummaryU!N84+SummaryU!N97</f>
        <v>0</v>
      </c>
      <c r="Y57" s="2">
        <f>SummaryU!Y34+SummaryU!O84+SummaryU!O97</f>
        <v>0</v>
      </c>
      <c r="Z57" s="2">
        <f>SummaryU!Z34+SummaryU!P84+SummaryU!P97</f>
        <v>0</v>
      </c>
      <c r="AA57" s="2">
        <f>SummaryU!AA34+SummaryU!Q84+SummaryU!Q97</f>
        <v>0</v>
      </c>
      <c r="AB57" s="2">
        <f>SummaryU!AB34+SummaryU!R84+SummaryU!R97</f>
        <v>0</v>
      </c>
      <c r="AC57" s="2">
        <f>SummaryU!AC34+SummaryU!S84+SummaryU!S97</f>
        <v>0</v>
      </c>
      <c r="AE57" s="2">
        <v>743</v>
      </c>
      <c r="AF57" s="2">
        <v>582</v>
      </c>
      <c r="AG57" s="2">
        <v>790</v>
      </c>
      <c r="AH57" s="2">
        <v>688</v>
      </c>
      <c r="AJ57" s="2">
        <v>10</v>
      </c>
      <c r="AK57" s="2">
        <f>SUM(V$48:V57)/AE57</f>
        <v>194.47246298788696</v>
      </c>
      <c r="AL57" s="2">
        <f>SUM(W$48:W57)/AF57</f>
        <v>218.52529209621997</v>
      </c>
      <c r="AM57" s="2">
        <f>SUM(X$48:X57)/AG57</f>
        <v>173.7352911392405</v>
      </c>
      <c r="AN57" s="2">
        <f>SUM(Y$48:Y57)/AH57</f>
        <v>280.495</v>
      </c>
      <c r="AO57" s="2">
        <f>SUM(Z$48:Z57)/AE57</f>
        <v>164.01351278600271</v>
      </c>
      <c r="AP57" s="2">
        <f>SUM(AA$48:AA57)/AF57</f>
        <v>176.72357388316149</v>
      </c>
      <c r="AQ57" s="2">
        <f>SUM(AB$48:AB57)/AG57</f>
        <v>142.66086075949366</v>
      </c>
      <c r="AR57" s="2">
        <f>SUM(AC$48:AC57)/AH57</f>
        <v>234.84732558139538</v>
      </c>
    </row>
    <row r="59" spans="1:44" x14ac:dyDescent="0.35">
      <c r="B59">
        <f>SUM(B48:B57)</f>
        <v>134330</v>
      </c>
      <c r="C59">
        <f t="shared" ref="C59:I59" si="5">SUM(C48:C57)</f>
        <v>113137.60000000001</v>
      </c>
      <c r="D59">
        <f t="shared" si="5"/>
        <v>129944.8</v>
      </c>
      <c r="E59">
        <f t="shared" si="5"/>
        <v>162589.6</v>
      </c>
      <c r="F59">
        <f t="shared" si="5"/>
        <v>111652</v>
      </c>
      <c r="G59">
        <f t="shared" si="5"/>
        <v>88752</v>
      </c>
      <c r="H59">
        <f t="shared" si="5"/>
        <v>105352</v>
      </c>
      <c r="I59">
        <f t="shared" si="5"/>
        <v>131104</v>
      </c>
      <c r="L59">
        <f>SUM(L48:L57)</f>
        <v>134330</v>
      </c>
      <c r="M59">
        <f t="shared" ref="M59:S59" si="6">SUM(M48:M57)</f>
        <v>113137.60000000001</v>
      </c>
      <c r="N59">
        <f t="shared" si="6"/>
        <v>129944.8</v>
      </c>
      <c r="O59">
        <f t="shared" si="6"/>
        <v>162589.6</v>
      </c>
      <c r="P59">
        <f t="shared" si="6"/>
        <v>111652</v>
      </c>
      <c r="Q59">
        <f t="shared" si="6"/>
        <v>88752</v>
      </c>
      <c r="R59">
        <f t="shared" si="6"/>
        <v>105352</v>
      </c>
      <c r="S59">
        <f t="shared" si="6"/>
        <v>131104</v>
      </c>
      <c r="V59">
        <f>SUM(V48:V57)</f>
        <v>144493.04</v>
      </c>
      <c r="W59">
        <f t="shared" ref="W59:AC59" si="7">SUM(W48:W57)</f>
        <v>127181.72000000002</v>
      </c>
      <c r="X59">
        <f t="shared" si="7"/>
        <v>137250.88</v>
      </c>
      <c r="Y59">
        <f t="shared" si="7"/>
        <v>192980.56</v>
      </c>
      <c r="Z59">
        <f t="shared" si="7"/>
        <v>121862.04000000001</v>
      </c>
      <c r="AA59">
        <f t="shared" si="7"/>
        <v>102853.12</v>
      </c>
      <c r="AB59">
        <f t="shared" si="7"/>
        <v>112702.07999999999</v>
      </c>
      <c r="AC59">
        <f t="shared" si="7"/>
        <v>161574.96000000002</v>
      </c>
    </row>
    <row r="83" spans="1:29" x14ac:dyDescent="0.35">
      <c r="C83" s="31" t="s">
        <v>0</v>
      </c>
      <c r="D83" s="32">
        <v>1.2</v>
      </c>
      <c r="M83" s="31" t="s">
        <v>0</v>
      </c>
      <c r="N83" s="32">
        <v>1.2</v>
      </c>
      <c r="W83" s="31" t="s">
        <v>0</v>
      </c>
      <c r="X83" s="32">
        <v>1.2</v>
      </c>
    </row>
    <row r="84" spans="1:29" x14ac:dyDescent="0.35">
      <c r="C84" s="31" t="s">
        <v>1</v>
      </c>
      <c r="D84" s="31">
        <v>0.5</v>
      </c>
      <c r="M84" s="31" t="s">
        <v>1</v>
      </c>
      <c r="N84" s="31">
        <v>1</v>
      </c>
      <c r="W84" s="31" t="s">
        <v>1</v>
      </c>
      <c r="X84" s="31">
        <v>2</v>
      </c>
    </row>
    <row r="85" spans="1:29" x14ac:dyDescent="0.35">
      <c r="C85" s="31" t="s">
        <v>2</v>
      </c>
      <c r="D85" s="31">
        <v>0</v>
      </c>
      <c r="M85" s="31" t="s">
        <v>2</v>
      </c>
      <c r="N85" s="31">
        <v>0</v>
      </c>
      <c r="W85" s="31" t="s">
        <v>2</v>
      </c>
      <c r="X85" s="31">
        <v>0</v>
      </c>
    </row>
    <row r="87" spans="1:29" x14ac:dyDescent="0.35">
      <c r="A87" s="59" t="s">
        <v>3</v>
      </c>
      <c r="B87" s="61" t="s">
        <v>4</v>
      </c>
      <c r="C87" s="61"/>
      <c r="D87" s="61"/>
      <c r="E87" s="61"/>
      <c r="F87" s="61" t="s">
        <v>5</v>
      </c>
      <c r="G87" s="61"/>
      <c r="H87" s="61"/>
      <c r="I87" s="61"/>
      <c r="K87" s="59" t="s">
        <v>3</v>
      </c>
      <c r="L87" s="61" t="s">
        <v>4</v>
      </c>
      <c r="M87" s="61"/>
      <c r="N87" s="61"/>
      <c r="O87" s="61"/>
      <c r="P87" s="61" t="s">
        <v>5</v>
      </c>
      <c r="Q87" s="61"/>
      <c r="R87" s="61"/>
      <c r="S87" s="61"/>
      <c r="U87" s="59" t="s">
        <v>3</v>
      </c>
      <c r="V87" s="61" t="s">
        <v>4</v>
      </c>
      <c r="W87" s="61"/>
      <c r="X87" s="61"/>
      <c r="Y87" s="61"/>
      <c r="Z87" s="61" t="s">
        <v>5</v>
      </c>
      <c r="AA87" s="61"/>
      <c r="AB87" s="61"/>
      <c r="AC87" s="61"/>
    </row>
    <row r="88" spans="1:29" x14ac:dyDescent="0.35">
      <c r="A88" s="60"/>
      <c r="B88" s="5" t="s">
        <v>6</v>
      </c>
      <c r="C88" s="3" t="s">
        <v>7</v>
      </c>
      <c r="D88" s="3" t="s">
        <v>8</v>
      </c>
      <c r="E88" s="3" t="s">
        <v>9</v>
      </c>
      <c r="F88" s="5" t="s">
        <v>6</v>
      </c>
      <c r="G88" s="3" t="s">
        <v>7</v>
      </c>
      <c r="H88" s="3" t="s">
        <v>8</v>
      </c>
      <c r="I88" s="3" t="s">
        <v>9</v>
      </c>
      <c r="K88" s="60"/>
      <c r="L88" s="5" t="s">
        <v>6</v>
      </c>
      <c r="M88" s="3" t="s">
        <v>7</v>
      </c>
      <c r="N88" s="3" t="s">
        <v>8</v>
      </c>
      <c r="O88" s="3" t="s">
        <v>9</v>
      </c>
      <c r="P88" s="5" t="s">
        <v>6</v>
      </c>
      <c r="Q88" s="3" t="s">
        <v>7</v>
      </c>
      <c r="R88" s="3" t="s">
        <v>8</v>
      </c>
      <c r="S88" s="3" t="s">
        <v>9</v>
      </c>
      <c r="U88" s="60"/>
      <c r="V88" s="5" t="s">
        <v>6</v>
      </c>
      <c r="W88" s="3" t="s">
        <v>7</v>
      </c>
      <c r="X88" s="3" t="s">
        <v>8</v>
      </c>
      <c r="Y88" s="3" t="s">
        <v>9</v>
      </c>
      <c r="Z88" s="5" t="s">
        <v>6</v>
      </c>
      <c r="AA88" s="3" t="s">
        <v>7</v>
      </c>
      <c r="AB88" s="3" t="s">
        <v>8</v>
      </c>
      <c r="AC88" s="3" t="s">
        <v>9</v>
      </c>
    </row>
    <row r="89" spans="1:29" x14ac:dyDescent="0.3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3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3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3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3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3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3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3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3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3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3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35">
      <c r="C121" s="31" t="s">
        <v>0</v>
      </c>
      <c r="D121" s="32">
        <v>1.2</v>
      </c>
      <c r="M121" s="31" t="s">
        <v>0</v>
      </c>
      <c r="N121" s="32">
        <v>1.2</v>
      </c>
      <c r="W121" s="31" t="s">
        <v>0</v>
      </c>
      <c r="X121" s="32">
        <v>1.2</v>
      </c>
    </row>
    <row r="122" spans="1:29" x14ac:dyDescent="0.35">
      <c r="C122" s="31" t="s">
        <v>1</v>
      </c>
      <c r="D122" s="31">
        <v>0.5</v>
      </c>
      <c r="M122" s="31" t="s">
        <v>1</v>
      </c>
      <c r="N122" s="31">
        <v>1</v>
      </c>
      <c r="W122" s="31" t="s">
        <v>1</v>
      </c>
      <c r="X122" s="31">
        <v>2</v>
      </c>
    </row>
    <row r="123" spans="1:29" x14ac:dyDescent="0.35">
      <c r="C123" s="31" t="s">
        <v>2</v>
      </c>
      <c r="D123" s="31">
        <v>0.8</v>
      </c>
      <c r="M123" s="31" t="s">
        <v>2</v>
      </c>
      <c r="N123" s="31">
        <v>0.8</v>
      </c>
      <c r="W123" s="31" t="s">
        <v>2</v>
      </c>
      <c r="X123" s="31">
        <v>0.8</v>
      </c>
    </row>
    <row r="125" spans="1:29" x14ac:dyDescent="0.35">
      <c r="A125" s="59" t="s">
        <v>3</v>
      </c>
      <c r="B125" s="61" t="s">
        <v>4</v>
      </c>
      <c r="C125" s="61"/>
      <c r="D125" s="61"/>
      <c r="E125" s="61"/>
      <c r="F125" s="61" t="s">
        <v>5</v>
      </c>
      <c r="G125" s="61"/>
      <c r="H125" s="61"/>
      <c r="I125" s="61"/>
      <c r="K125" s="59" t="s">
        <v>3</v>
      </c>
      <c r="L125" s="61" t="s">
        <v>4</v>
      </c>
      <c r="M125" s="61"/>
      <c r="N125" s="61"/>
      <c r="O125" s="61"/>
      <c r="P125" s="61" t="s">
        <v>5</v>
      </c>
      <c r="Q125" s="61"/>
      <c r="R125" s="61"/>
      <c r="S125" s="61"/>
      <c r="U125" s="59" t="s">
        <v>3</v>
      </c>
      <c r="V125" s="61" t="s">
        <v>4</v>
      </c>
      <c r="W125" s="61"/>
      <c r="X125" s="61"/>
      <c r="Y125" s="61"/>
      <c r="Z125" s="61" t="s">
        <v>5</v>
      </c>
      <c r="AA125" s="61"/>
      <c r="AB125" s="61"/>
      <c r="AC125" s="61"/>
    </row>
    <row r="126" spans="1:29" x14ac:dyDescent="0.35">
      <c r="A126" s="60"/>
      <c r="B126" s="5" t="s">
        <v>6</v>
      </c>
      <c r="C126" s="3" t="s">
        <v>7</v>
      </c>
      <c r="D126" s="3" t="s">
        <v>8</v>
      </c>
      <c r="E126" s="3" t="s">
        <v>9</v>
      </c>
      <c r="F126" s="5" t="s">
        <v>6</v>
      </c>
      <c r="G126" s="3" t="s">
        <v>7</v>
      </c>
      <c r="H126" s="3" t="s">
        <v>8</v>
      </c>
      <c r="I126" s="3" t="s">
        <v>9</v>
      </c>
      <c r="K126" s="60"/>
      <c r="L126" s="5" t="s">
        <v>6</v>
      </c>
      <c r="M126" s="3" t="s">
        <v>7</v>
      </c>
      <c r="N126" s="3" t="s">
        <v>8</v>
      </c>
      <c r="O126" s="3" t="s">
        <v>9</v>
      </c>
      <c r="P126" s="5" t="s">
        <v>6</v>
      </c>
      <c r="Q126" s="3" t="s">
        <v>7</v>
      </c>
      <c r="R126" s="3" t="s">
        <v>8</v>
      </c>
      <c r="S126" s="3" t="s">
        <v>9</v>
      </c>
      <c r="U126" s="60"/>
      <c r="V126" s="5" t="s">
        <v>6</v>
      </c>
      <c r="W126" s="3" t="s">
        <v>7</v>
      </c>
      <c r="X126" s="3" t="s">
        <v>8</v>
      </c>
      <c r="Y126" s="3" t="s">
        <v>9</v>
      </c>
      <c r="Z126" s="5" t="s">
        <v>6</v>
      </c>
      <c r="AA126" s="3" t="s">
        <v>7</v>
      </c>
      <c r="AB126" s="3" t="s">
        <v>8</v>
      </c>
      <c r="AC126" s="3" t="s">
        <v>9</v>
      </c>
    </row>
    <row r="127" spans="1:29" x14ac:dyDescent="0.3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3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3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3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3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3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3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3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3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3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3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  <mergeCell ref="A125:A126"/>
    <mergeCell ref="B125:E125"/>
    <mergeCell ref="F125:I125"/>
    <mergeCell ref="K125:K126"/>
    <mergeCell ref="L125:O125"/>
    <mergeCell ref="A87:A88"/>
    <mergeCell ref="B87:E87"/>
    <mergeCell ref="F87:I87"/>
    <mergeCell ref="K87:K88"/>
    <mergeCell ref="L87:O87"/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3590-E857-4473-B84D-73ECE0AF1E54}">
  <sheetPr>
    <tabColor theme="9" tint="0.79998168889431442"/>
  </sheetPr>
  <dimension ref="A1:AE42"/>
  <sheetViews>
    <sheetView zoomScale="46" workbookViewId="0">
      <selection activeCell="B2" sqref="B2:AE42"/>
    </sheetView>
  </sheetViews>
  <sheetFormatPr defaultRowHeight="14.5" x14ac:dyDescent="0.35"/>
  <cols>
    <col min="1" max="1" width="15.7265625" bestFit="1" customWidth="1"/>
    <col min="2" max="2" width="12.81640625" bestFit="1" customWidth="1"/>
    <col min="3" max="3" width="12.6328125" bestFit="1" customWidth="1"/>
    <col min="4" max="4" width="13.1796875" bestFit="1" customWidth="1"/>
    <col min="5" max="5" width="12.453125" bestFit="1" customWidth="1"/>
    <col min="6" max="6" width="12.1796875" bestFit="1" customWidth="1"/>
    <col min="7" max="7" width="12.6328125" bestFit="1" customWidth="1"/>
    <col min="8" max="8" width="12.81640625" bestFit="1" customWidth="1"/>
    <col min="9" max="9" width="12.6328125" bestFit="1" customWidth="1"/>
    <col min="10" max="10" width="13.1796875" bestFit="1" customWidth="1"/>
    <col min="11" max="11" width="12.81640625" bestFit="1" customWidth="1"/>
    <col min="12" max="12" width="12.6328125" bestFit="1" customWidth="1"/>
    <col min="13" max="13" width="13.1796875" bestFit="1" customWidth="1"/>
    <col min="14" max="14" width="12.81640625" bestFit="1" customWidth="1"/>
    <col min="15" max="15" width="12.6328125" bestFit="1" customWidth="1"/>
    <col min="16" max="16" width="13.1796875" bestFit="1" customWidth="1"/>
    <col min="17" max="17" width="12.6328125" bestFit="1" customWidth="1"/>
    <col min="18" max="18" width="12.453125" bestFit="1" customWidth="1"/>
    <col min="19" max="20" width="12.81640625" bestFit="1" customWidth="1"/>
    <col min="21" max="21" width="12.6328125" bestFit="1" customWidth="1"/>
    <col min="22" max="22" width="13.1796875" bestFit="1" customWidth="1"/>
    <col min="23" max="23" width="12.6328125" bestFit="1" customWidth="1"/>
    <col min="24" max="24" width="12.453125" bestFit="1" customWidth="1"/>
    <col min="25" max="26" width="12.81640625" bestFit="1" customWidth="1"/>
    <col min="27" max="27" width="12.6328125" bestFit="1" customWidth="1"/>
    <col min="28" max="28" width="13.1796875" bestFit="1" customWidth="1"/>
    <col min="29" max="29" width="12.81640625" bestFit="1" customWidth="1"/>
    <col min="30" max="30" width="12.6328125" bestFit="1" customWidth="1"/>
    <col min="31" max="31" width="13.179687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9A69-70B5-4AD1-962B-38D5DFD67BD0}">
  <sheetPr>
    <tabColor theme="9" tint="0.79998168889431442"/>
  </sheetPr>
  <dimension ref="A1:AE29"/>
  <sheetViews>
    <sheetView zoomScale="40" zoomScaleNormal="40" workbookViewId="0">
      <selection activeCell="AE29" sqref="B2:AE29"/>
    </sheetView>
  </sheetViews>
  <sheetFormatPr defaultRowHeight="14.5" x14ac:dyDescent="0.35"/>
  <cols>
    <col min="1" max="1" width="17.54296875" bestFit="1" customWidth="1"/>
    <col min="2" max="3" width="14.08984375" bestFit="1" customWidth="1"/>
    <col min="4" max="4" width="14.26953125" bestFit="1" customWidth="1"/>
    <col min="5" max="6" width="13.7265625" bestFit="1" customWidth="1"/>
    <col min="7" max="9" width="14.08984375" bestFit="1" customWidth="1"/>
    <col min="10" max="10" width="14.26953125" bestFit="1" customWidth="1"/>
    <col min="11" max="12" width="14.08984375" bestFit="1" customWidth="1"/>
    <col min="13" max="13" width="14.26953125" bestFit="1" customWidth="1"/>
    <col min="14" max="15" width="14.08984375" bestFit="1" customWidth="1"/>
    <col min="16" max="16" width="14.26953125" bestFit="1" customWidth="1"/>
    <col min="17" max="18" width="14.08984375" bestFit="1" customWidth="1"/>
    <col min="19" max="19" width="14.26953125" bestFit="1" customWidth="1"/>
    <col min="20" max="21" width="14.08984375" bestFit="1" customWidth="1"/>
    <col min="22" max="22" width="14.26953125" bestFit="1" customWidth="1"/>
    <col min="23" max="24" width="14.08984375" bestFit="1" customWidth="1"/>
    <col min="25" max="25" width="14.26953125" bestFit="1" customWidth="1"/>
    <col min="26" max="27" width="14.08984375" bestFit="1" customWidth="1"/>
    <col min="28" max="28" width="14.26953125" bestFit="1" customWidth="1"/>
    <col min="29" max="30" width="14.08984375" bestFit="1" customWidth="1"/>
    <col min="31" max="31" width="14.269531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CBF5-BDD7-4253-BB65-16FD73A01CDB}">
  <sheetPr>
    <tabColor theme="9" tint="0.79998168889431442"/>
  </sheetPr>
  <dimension ref="A1:AE27"/>
  <sheetViews>
    <sheetView zoomScale="40" zoomScaleNormal="40" workbookViewId="0">
      <selection activeCell="K57" sqref="K57"/>
    </sheetView>
  </sheetViews>
  <sheetFormatPr defaultRowHeight="14.5" x14ac:dyDescent="0.35"/>
  <cols>
    <col min="1" max="1" width="17.54296875" bestFit="1" customWidth="1"/>
    <col min="2" max="3" width="14.08984375" bestFit="1" customWidth="1"/>
    <col min="4" max="4" width="14.26953125" bestFit="1" customWidth="1"/>
    <col min="5" max="6" width="13.7265625" bestFit="1" customWidth="1"/>
    <col min="7" max="9" width="14.08984375" bestFit="1" customWidth="1"/>
    <col min="10" max="10" width="14.26953125" bestFit="1" customWidth="1"/>
    <col min="11" max="12" width="14.08984375" bestFit="1" customWidth="1"/>
    <col min="13" max="13" width="14.26953125" bestFit="1" customWidth="1"/>
    <col min="14" max="15" width="14.08984375" bestFit="1" customWidth="1"/>
    <col min="16" max="16" width="14.26953125" bestFit="1" customWidth="1"/>
    <col min="17" max="18" width="14.08984375" bestFit="1" customWidth="1"/>
    <col min="19" max="19" width="14.26953125" bestFit="1" customWidth="1"/>
    <col min="20" max="21" width="14.08984375" bestFit="1" customWidth="1"/>
    <col min="22" max="22" width="14.26953125" bestFit="1" customWidth="1"/>
    <col min="23" max="24" width="14.08984375" bestFit="1" customWidth="1"/>
    <col min="25" max="25" width="14.26953125" bestFit="1" customWidth="1"/>
    <col min="26" max="27" width="14.08984375" bestFit="1" customWidth="1"/>
    <col min="28" max="28" width="14.26953125" bestFit="1" customWidth="1"/>
    <col min="29" max="30" width="14.08984375" bestFit="1" customWidth="1"/>
    <col min="31" max="31" width="14.269531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21AE-28E5-42FA-8B6E-79058743C15B}">
  <sheetPr>
    <tabColor theme="9" tint="0.79998168889431442"/>
  </sheetPr>
  <dimension ref="A1:AE30"/>
  <sheetViews>
    <sheetView zoomScale="40" zoomScaleNormal="40" workbookViewId="0">
      <selection activeCell="B2" sqref="B2:AE30"/>
    </sheetView>
  </sheetViews>
  <sheetFormatPr defaultRowHeight="14.5" x14ac:dyDescent="0.35"/>
  <cols>
    <col min="1" max="1" width="17.54296875" bestFit="1" customWidth="1"/>
    <col min="2" max="3" width="14.08984375" bestFit="1" customWidth="1"/>
    <col min="4" max="4" width="14.26953125" bestFit="1" customWidth="1"/>
    <col min="5" max="6" width="13.7265625" bestFit="1" customWidth="1"/>
    <col min="7" max="9" width="14.08984375" bestFit="1" customWidth="1"/>
    <col min="10" max="10" width="14.26953125" bestFit="1" customWidth="1"/>
    <col min="11" max="12" width="14.08984375" bestFit="1" customWidth="1"/>
    <col min="13" max="13" width="14.26953125" bestFit="1" customWidth="1"/>
    <col min="14" max="15" width="14.08984375" bestFit="1" customWidth="1"/>
    <col min="16" max="16" width="14.26953125" bestFit="1" customWidth="1"/>
    <col min="17" max="18" width="14.08984375" bestFit="1" customWidth="1"/>
    <col min="19" max="19" width="14.26953125" bestFit="1" customWidth="1"/>
    <col min="20" max="21" width="14.08984375" bestFit="1" customWidth="1"/>
    <col min="22" max="22" width="14.26953125" bestFit="1" customWidth="1"/>
    <col min="23" max="24" width="14.08984375" bestFit="1" customWidth="1"/>
    <col min="25" max="25" width="14.26953125" bestFit="1" customWidth="1"/>
    <col min="26" max="27" width="14.08984375" bestFit="1" customWidth="1"/>
    <col min="28" max="28" width="14.26953125" bestFit="1" customWidth="1"/>
    <col min="29" max="30" width="14.08984375" bestFit="1" customWidth="1"/>
    <col min="31" max="31" width="14.269531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zoomScale="70" zoomScaleNormal="70" workbookViewId="0">
      <selection activeCell="T52" sqref="T52:T61"/>
    </sheetView>
  </sheetViews>
  <sheetFormatPr defaultRowHeight="14.5" x14ac:dyDescent="0.35"/>
  <cols>
    <col min="1" max="1" width="10.54296875" bestFit="1" customWidth="1"/>
    <col min="2" max="2" width="15.1796875" customWidth="1"/>
    <col min="3" max="3" width="10.54296875" customWidth="1"/>
    <col min="4" max="4" width="14.1796875" customWidth="1"/>
    <col min="5" max="5" width="10.81640625" customWidth="1"/>
    <col min="6" max="6" width="7.1796875" customWidth="1"/>
    <col min="7" max="8" width="9.81640625" customWidth="1"/>
    <col min="9" max="9" width="11.453125" customWidth="1"/>
    <col min="10" max="10" width="7.1796875" bestFit="1" customWidth="1"/>
    <col min="11" max="11" width="6.81640625" bestFit="1" customWidth="1"/>
    <col min="12" max="13" width="7.1796875" bestFit="1" customWidth="1"/>
    <col min="14" max="14" width="6.81640625" bestFit="1" customWidth="1"/>
    <col min="15" max="16" width="7.1796875" bestFit="1" customWidth="1"/>
    <col min="17" max="17" width="6.81640625" bestFit="1" customWidth="1"/>
    <col min="18" max="18" width="7.1796875" bestFit="1" customWidth="1"/>
    <col min="19" max="19" width="11.54296875" customWidth="1"/>
    <col min="20" max="20" width="9.1796875" customWidth="1"/>
    <col min="21" max="22" width="7.1796875" bestFit="1" customWidth="1"/>
    <col min="23" max="23" width="6.81640625" bestFit="1" customWidth="1"/>
    <col min="24" max="25" width="7.1796875" bestFit="1" customWidth="1"/>
    <col min="26" max="26" width="6.81640625" bestFit="1" customWidth="1"/>
    <col min="27" max="28" width="7.1796875" bestFit="1" customWidth="1"/>
    <col min="29" max="29" width="6.81640625" bestFit="1" customWidth="1"/>
    <col min="30" max="31" width="7.1796875" bestFit="1" customWidth="1"/>
    <col min="32" max="32" width="6.81640625" bestFit="1" customWidth="1"/>
    <col min="33" max="33" width="7.1796875" bestFit="1" customWidth="1"/>
  </cols>
  <sheetData>
    <row r="1" spans="1:33" x14ac:dyDescent="0.35">
      <c r="A1" t="s">
        <v>14</v>
      </c>
      <c r="B1" t="s">
        <v>51</v>
      </c>
      <c r="C1" t="s">
        <v>52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 x14ac:dyDescent="0.35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>
        <v>1</v>
      </c>
      <c r="B3">
        <f>Germany_17_Upgrade_order__3[[#This Row],[Column3]]*80</f>
        <v>720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>
        <v>4</v>
      </c>
      <c r="B6">
        <f>Germany_17_Upgrade_order__3[[#This Row],[Column3]]*80</f>
        <v>880</v>
      </c>
      <c r="C6">
        <v>11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>
        <v>5</v>
      </c>
      <c r="B7">
        <f>Germany_17_Upgrade_order__3[[#This Row],[Column3]]*80</f>
        <v>1120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>
        <v>9</v>
      </c>
      <c r="B11">
        <f>Germany_17_Upgrade_order__3[[#This Row],[Column3]]*80</f>
        <v>400</v>
      </c>
      <c r="C11">
        <v>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>
        <v>12</v>
      </c>
      <c r="B14">
        <f>Germany_17_Upgrade_order__3[[#This Row],[Column3]]*80</f>
        <v>560</v>
      </c>
      <c r="C14">
        <v>7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>
        <v>15</v>
      </c>
      <c r="B17">
        <f>Germany_17_Upgrade_order__3[[#This Row],[Column3]]*80</f>
        <v>560</v>
      </c>
      <c r="C17">
        <v>7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>
        <v>18</v>
      </c>
      <c r="B20">
        <f>Germany_17_Upgrade_order__3[[#This Row],[Column3]]*80</f>
        <v>320</v>
      </c>
      <c r="C20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>
        <v>20</v>
      </c>
      <c r="B22">
        <f>Germany_17_Upgrade_order__3[[#This Row],[Column3]]*80</f>
        <v>560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>
        <v>22</v>
      </c>
      <c r="B24">
        <f>Germany_17_Upgrade_order__3[[#This Row],[Column3]]*80</f>
        <v>320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>
        <v>27</v>
      </c>
      <c r="B29">
        <f>Germany_17_Upgrade_order__3[[#This Row],[Column3]]*80</f>
        <v>400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>
        <v>28</v>
      </c>
      <c r="B30">
        <f>Germany_17_Upgrade_order__3[[#This Row],[Column3]]*80</f>
        <v>400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>
        <v>33</v>
      </c>
      <c r="B35">
        <f>Germany_17_Upgrade_order__3[[#This Row],[Column3]]*80</f>
        <v>480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>
        <v>35</v>
      </c>
      <c r="B37">
        <f>Germany_17_Upgrade_order__3[[#This Row],[Column3]]*80</f>
        <v>320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>
        <v>36</v>
      </c>
      <c r="B38">
        <f>Germany_17_Upgrade_order__3[[#This Row],[Column3]]*80</f>
        <v>560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>
        <v>37</v>
      </c>
      <c r="B39">
        <f>Germany_17_Upgrade_order__3[[#This Row],[Column3]]*80</f>
        <v>880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6" spans="1:33" x14ac:dyDescent="0.35">
      <c r="D46" s="12" cm="1">
        <f t="array" ref="D46">SUM(Germany_17_Upgrade_order__3[0 C-L])*(11.92)+SUMPRODUCT(Germany_17_Upgrade_order__3[Column3],Germany_17_Upgrade_order__3[0 C-L]*2.48)</f>
        <v>824.87999999999988</v>
      </c>
      <c r="E46" s="12" cm="1">
        <f t="array" ref="E46">SUM(Germany_17_Upgrade_order__3[0 L-S])*$B$47*(10)+SUMPRODUCT(2*$B$47*Germany_17_Upgrade_order__3[0 L-S],Germany_17_Upgrade_order__3[Column3])</f>
        <v>0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92.8</v>
      </c>
      <c r="H46" s="33" cm="1">
        <f t="array" ref="H46">SUM(Germany_17_Upgrade_order__3[1 L-S])*$B$47*(10)+SUMPRODUCT(2*$B$47*Germany_17_Upgrade_order__3[1 L-S],Germany_17_Upgrade_order__3[Column3])</f>
        <v>180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0</v>
      </c>
      <c r="K46" s="12" cm="1">
        <f t="array" ref="K46">SUM(Germany_17_Upgrade_order__3[2 L-S])*$B$47*(10)+SUMPRODUCT(2*$B$47*Germany_17_Upgrade_order__3[2 L-S],Germany_17_Upgrade_order__3[Column3])</f>
        <v>690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61.040000000000006</v>
      </c>
      <c r="N46" s="33" cm="1">
        <f t="array" ref="N46">SUM(Germany_17_Upgrade_order__3[3 L-S])*$B$47*(10)+SUMPRODUCT(2*$B$47*Germany_17_Upgrade_order__3[3 L-S],Germany_17_Upgrade_order__3[Column3])</f>
        <v>102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21.84</v>
      </c>
      <c r="Q46" s="12" cm="1">
        <f t="array" ref="Q46">SUM(Germany_17_Upgrade_order__3[4 L-S])*$B$47*(10)+SUMPRODUCT(2*$B$47*Germany_17_Upgrade_order__3[4 L-S],Germany_17_Upgrade_order__3[Column3])</f>
        <v>201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10701.36</v>
      </c>
      <c r="S46" s="33" cm="1">
        <f t="array" ref="S46">SUM(Germany_17_Upgrade_order__3[5 C-L])*(11.92)+SUMPRODUCT(Germany_17_Upgrade_order__3[Column3],Germany_17_Upgrade_order__3[5 C-L]*2.48)</f>
        <v>372.24</v>
      </c>
      <c r="T46" s="33" cm="1">
        <f t="array" ref="T46">SUM(Germany_17_Upgrade_order__3[5 L-S])*$B$47*(10)+SUMPRODUCT(2*$B$47*Germany_17_Upgrade_order__3[5 L-S],Germany_17_Upgrade_order__3[Column3])</f>
        <v>0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14871.44</v>
      </c>
      <c r="V46" s="12" cm="1">
        <f t="array" ref="V46">SUM(Germany_17_Upgrade_order__3[6 C-L])*(11.92)+SUMPRODUCT(Germany_17_Upgrade_order__3[Column3],Germany_17_Upgrade_order__3[6 C-L]*2.48)</f>
        <v>540.96</v>
      </c>
      <c r="W46" s="12" cm="1">
        <f t="array" ref="W46">SUM(Germany_17_Upgrade_order__3[6 L-S])*$B$47*(10)+SUMPRODUCT(2*$B$47*Germany_17_Upgrade_order__3[6 L-S],Germany_17_Upgrade_order__3[Column3])</f>
        <v>393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660.08</v>
      </c>
      <c r="Y46" s="33" cm="1">
        <f t="array" ref="Y46">SUM(Germany_17_Upgrade_order__3[7 C-L])*(11.92)+SUMPRODUCT(Germany_17_Upgrade_order__3[Column3],Germany_17_Upgrade_order__3[7 C-L]*2.48)</f>
        <v>24.32</v>
      </c>
      <c r="Z46" s="33" cm="1">
        <f t="array" ref="Z46">SUM(Germany_17_Upgrade_order__3[7 L-S])*$B$47*(10)+SUMPRODUCT(2*$B$47*Germany_17_Upgrade_order__3[7 L-S],Germany_17_Upgrade_order__3[Column3])</f>
        <v>654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0</v>
      </c>
      <c r="AB46" s="12" cm="1">
        <f t="array" ref="AB46">SUM(Germany_17_Upgrade_order__3[8 C-L])*(11.92)+SUMPRODUCT(Germany_17_Upgrade_order__3[Column3],Germany_17_Upgrade_order__3[8 C-L]*2.48)</f>
        <v>0</v>
      </c>
      <c r="AC46" s="12" cm="1">
        <f t="array" ref="AC46">SUM(Germany_17_Upgrade_order__3[8 L-S])*$B$47*(10)+SUMPRODUCT(2*$B$47*Germany_17_Upgrade_order__3[8 L-S],Germany_17_Upgrade_order__3[Column3])</f>
        <v>0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0</v>
      </c>
      <c r="AE46" s="33" cm="1">
        <f t="array" ref="AE46">SUM(Germany_17_Upgrade_order__3[9 C-L])*(11.92)+SUMPRODUCT(Germany_17_Upgrade_order__3[Column3],Germany_17_Upgrade_order__3[9 C-L]*2.48)</f>
        <v>0</v>
      </c>
      <c r="AF46" s="33" cm="1">
        <f t="array" ref="AF46">SUM(Germany_17_Upgrade_order__3[9 L-S])*$B$47*(10)+SUMPRODUCT(2*$B$47*Germany_17_Upgrade_order__3[9 L-S],Germany_17_Upgrade_order__3[Column3])</f>
        <v>0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7" spans="1:33" x14ac:dyDescent="0.35">
      <c r="A47" s="31" t="s">
        <v>0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890.87999999999988</v>
      </c>
      <c r="E47" s="12" cm="1">
        <f t="array" ref="E47">SUM(Germany_17_Upgrade_order__3[0 L-S])*(10+Upgrade_order!$B$48)+SUMPRODUCT(2*$B$47*Germany_17_Upgrade_order__3[0 L-S],Germany_17_Upgrade_order__3[Column3])</f>
        <v>0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98.8</v>
      </c>
      <c r="H47" s="33" cm="1">
        <f t="array" ref="H47">SUM(Germany_17_Upgrade_order__3[1 L-S])*(10+$B$48)+SUMPRODUCT(2*$B$47*Germany_17_Upgrade_order__3[1 L-S],Germany_17_Upgrade_order__3[Column3])</f>
        <v>174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0</v>
      </c>
      <c r="K47" s="12" cm="1">
        <f t="array" ref="K47">SUM(Germany_17_Upgrade_order__3[2 L-S])*(10+$B$48)+SUMPRODUCT(2*$B$47*Germany_17_Upgrade_order__3[2 L-S],Germany_17_Upgrade_order__3[Column3])</f>
        <v>668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65.040000000000006</v>
      </c>
      <c r="N47" s="33" cm="1">
        <f t="array" ref="N47">SUM(Germany_17_Upgrade_order__3[3 L-S])*(10+$B$48)+SUMPRODUCT(2*$B$47*Germany_17_Upgrade_order__3[3 L-S],Germany_17_Upgrade_order__3[Column3])</f>
        <v>99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23.84</v>
      </c>
      <c r="Q47" s="12" cm="1">
        <f t="array" ref="Q47">SUM(Germany_17_Upgrade_order__3[4 L-S])*(10+$B$48)+SUMPRODUCT(2*$B$47*Germany_17_Upgrade_order__3[4 L-S],Germany_17_Upgrade_order__3[Column3])</f>
        <v>195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10701.36</v>
      </c>
      <c r="S47" s="33" cm="1">
        <f t="array" ref="S47">SUM(Germany_17_Upgrade_order__3[5 C-L])*(9.92+$B$48)+SUMPRODUCT(Germany_17_Upgrade_order__3[Column3],Germany_17_Upgrade_order__3[5 C-L]*2.48)</f>
        <v>402.24</v>
      </c>
      <c r="T47" s="33" cm="1">
        <f t="array" ref="T47">SUM(Germany_17_Upgrade_order__3[5 L-S])*(10+$B$48)+SUMPRODUCT(2*$B$47*Germany_17_Upgrade_order__3[5 L-S],Germany_17_Upgrade_order__3[Column3])</f>
        <v>0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14871.44</v>
      </c>
      <c r="V47" s="12" cm="1">
        <f t="array" ref="V47">SUM(Germany_17_Upgrade_order__3[6 C-L])*(9.92+$B$48)+SUMPRODUCT(Germany_17_Upgrade_order__3[Column3],Germany_17_Upgrade_order__3[6 C-L]*2.48)</f>
        <v>580.96</v>
      </c>
      <c r="W47" s="12" cm="1">
        <f t="array" ref="W47">SUM(Germany_17_Upgrade_order__3[6 L-S])*(10+$B$48)+SUMPRODUCT(2*$B$47*Germany_17_Upgrade_order__3[6 L-S],Germany_17_Upgrade_order__3[Column3])</f>
        <v>380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660.08</v>
      </c>
      <c r="Y47" s="33" cm="1">
        <f t="array" ref="Y47">SUM(Germany_17_Upgrade_order__3[7 C-L])*(9.92+$B$48)+SUMPRODUCT(Germany_17_Upgrade_order__3[Column3],Germany_17_Upgrade_order__3[7 C-L]*2.48)</f>
        <v>26.32</v>
      </c>
      <c r="Z47" s="33" cm="1">
        <f t="array" ref="Z47">SUM(Germany_17_Upgrade_order__3[7 L-S])*(10+$B$48)+SUMPRODUCT(2*$B$47*Germany_17_Upgrade_order__3[7 L-S],Germany_17_Upgrade_order__3[Column3])</f>
        <v>634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0</v>
      </c>
      <c r="AB47" s="12" cm="1">
        <f t="array" ref="AB47">SUM(Germany_17_Upgrade_order__3[8 C-L])*(9.92+$B$48)+SUMPRODUCT(Germany_17_Upgrade_order__3[Column3],Germany_17_Upgrade_order__3[8 C-L]*2.48)</f>
        <v>0</v>
      </c>
      <c r="AC47" s="12" cm="1">
        <f t="array" ref="AC47">SUM(Germany_17_Upgrade_order__3[8 L-S])*(10+$B$48)+SUMPRODUCT(2*$B$47*Germany_17_Upgrade_order__3[8 L-S],Germany_17_Upgrade_order__3[Column3])</f>
        <v>0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0</v>
      </c>
      <c r="AE47" s="33" cm="1">
        <f t="array" ref="AE47">SUM(Germany_17_Upgrade_order__3[9 C-L])*(9.92+$B$48)+SUMPRODUCT(Germany_17_Upgrade_order__3[Column3],Germany_17_Upgrade_order__3[9 C-L]*2.48)</f>
        <v>0</v>
      </c>
      <c r="AF47" s="33" cm="1">
        <f t="array" ref="AF47">SUM(Germany_17_Upgrade_order__3[9 L-S])*(10+$B$48)+SUMPRODUCT(2*$B$47*Germany_17_Upgrade_order__3[9 L-S],Germany_17_Upgrade_order__3[Column3])</f>
        <v>0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0</v>
      </c>
    </row>
    <row r="48" spans="1:33" x14ac:dyDescent="0.35">
      <c r="A48" s="31" t="s">
        <v>53</v>
      </c>
      <c r="B48" s="31">
        <v>4</v>
      </c>
    </row>
    <row r="49" spans="1:20" x14ac:dyDescent="0.35">
      <c r="A49" s="31" t="s">
        <v>2</v>
      </c>
      <c r="B49" s="31">
        <v>0.8</v>
      </c>
    </row>
    <row r="51" spans="1:20" x14ac:dyDescent="0.35">
      <c r="D51" s="2" t="s">
        <v>54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3</v>
      </c>
      <c r="S51" s="2" t="s">
        <v>55</v>
      </c>
      <c r="T51" s="2" t="s">
        <v>56</v>
      </c>
    </row>
    <row r="52" spans="1:20" x14ac:dyDescent="0.35">
      <c r="D52" s="2" t="s">
        <v>55</v>
      </c>
      <c r="E52" s="2">
        <f>SUM(D46:F46)</f>
        <v>824.87999999999988</v>
      </c>
      <c r="F52" s="2">
        <f>SUM(G46:I46)</f>
        <v>272.8</v>
      </c>
      <c r="G52" s="2">
        <f>SUM(J46:L46)</f>
        <v>690</v>
      </c>
      <c r="H52" s="2">
        <f>SUM(M46:O46)</f>
        <v>163.04000000000002</v>
      </c>
      <c r="I52" s="2">
        <f>SUM(P46:R46)</f>
        <v>10924.2</v>
      </c>
      <c r="J52" s="2">
        <f>SUM(S46:U46)</f>
        <v>15243.68</v>
      </c>
      <c r="K52" s="2">
        <f>SUM(V46:X46)</f>
        <v>1594.04</v>
      </c>
      <c r="L52" s="2">
        <f>SUM(Y46:AA46)</f>
        <v>678.32</v>
      </c>
      <c r="M52" s="2">
        <f>SUM(AB46:AD46)</f>
        <v>0</v>
      </c>
      <c r="N52" s="2">
        <f>SUM(AE46:AG46)</f>
        <v>0</v>
      </c>
      <c r="R52" s="2">
        <v>0</v>
      </c>
      <c r="S52" s="2">
        <f>SUM(D46:F46)</f>
        <v>824.87999999999988</v>
      </c>
      <c r="T52" s="2">
        <f>SUM(D47:F47)</f>
        <v>890.87999999999988</v>
      </c>
    </row>
    <row r="53" spans="1:20" x14ac:dyDescent="0.35">
      <c r="D53" s="2" t="s">
        <v>56</v>
      </c>
      <c r="E53" s="2">
        <f>SUM(D47:F47)</f>
        <v>890.87999999999988</v>
      </c>
      <c r="F53" s="2">
        <f>SUM(G47:I47)</f>
        <v>272.8</v>
      </c>
      <c r="G53" s="2">
        <f>SUM(J47:L47)</f>
        <v>668</v>
      </c>
      <c r="H53" s="2">
        <f>SUM(M47:O47)</f>
        <v>164.04000000000002</v>
      </c>
      <c r="I53" s="2">
        <f>SUM(P47:R47)</f>
        <v>10920.2</v>
      </c>
      <c r="J53" s="2">
        <f>SUM(S47:U47)</f>
        <v>15273.68</v>
      </c>
      <c r="K53" s="2">
        <f>SUM(V47:X47)</f>
        <v>1621.04</v>
      </c>
      <c r="L53" s="2">
        <f>SUM(Y47:AA47)</f>
        <v>660.32</v>
      </c>
      <c r="M53" s="2">
        <f>SUM(AB47:AD47)</f>
        <v>0</v>
      </c>
      <c r="N53" s="2">
        <f>SUM(AE47:AG47)</f>
        <v>0</v>
      </c>
      <c r="R53" s="2">
        <v>1</v>
      </c>
      <c r="S53" s="2">
        <f>SUM(G46:I46)</f>
        <v>272.8</v>
      </c>
      <c r="T53" s="2">
        <f>SUM(G47:I47)</f>
        <v>272.8</v>
      </c>
    </row>
    <row r="54" spans="1:20" x14ac:dyDescent="0.35">
      <c r="R54" s="2">
        <v>2</v>
      </c>
      <c r="S54" s="2">
        <f>SUM(J46:L46)</f>
        <v>690</v>
      </c>
      <c r="T54" s="2">
        <f>SUM(J47:L47)</f>
        <v>668</v>
      </c>
    </row>
    <row r="55" spans="1:20" x14ac:dyDescent="0.35">
      <c r="R55" s="2">
        <v>3</v>
      </c>
      <c r="S55" s="2">
        <f>SUM(M46:O46)</f>
        <v>163.04000000000002</v>
      </c>
      <c r="T55" s="2">
        <f>SUM(M47:O47)</f>
        <v>164.04000000000002</v>
      </c>
    </row>
    <row r="56" spans="1:20" x14ac:dyDescent="0.35">
      <c r="R56" s="2">
        <v>4</v>
      </c>
      <c r="S56" s="2">
        <f>SUM(P46:R46)</f>
        <v>10924.2</v>
      </c>
      <c r="T56" s="2">
        <f>SUM(P47:R47)</f>
        <v>10920.2</v>
      </c>
    </row>
    <row r="57" spans="1:20" x14ac:dyDescent="0.35">
      <c r="R57" s="2">
        <v>5</v>
      </c>
      <c r="S57" s="2">
        <f>SUM(S46:U46)</f>
        <v>15243.68</v>
      </c>
      <c r="T57" s="2">
        <f>SUM(S47:U47)</f>
        <v>15273.68</v>
      </c>
    </row>
    <row r="58" spans="1:20" x14ac:dyDescent="0.35">
      <c r="R58" s="2">
        <v>6</v>
      </c>
      <c r="S58" s="2">
        <f>SUM(V46:X46)</f>
        <v>1594.04</v>
      </c>
      <c r="T58" s="2">
        <f>SUM(V47:X47)</f>
        <v>1621.04</v>
      </c>
    </row>
    <row r="59" spans="1:20" x14ac:dyDescent="0.35">
      <c r="R59" s="2">
        <v>7</v>
      </c>
      <c r="S59" s="2">
        <f>SUM(Y46:AA46)</f>
        <v>678.32</v>
      </c>
      <c r="T59" s="2">
        <f>SUM(Y47:AA47)</f>
        <v>660.32</v>
      </c>
    </row>
    <row r="60" spans="1:20" x14ac:dyDescent="0.35">
      <c r="R60" s="2">
        <v>8</v>
      </c>
      <c r="S60" s="2">
        <f>SUM(AB46:AD46)</f>
        <v>0</v>
      </c>
      <c r="T60" s="2">
        <f>SUM(AB47:AD47)</f>
        <v>0</v>
      </c>
    </row>
    <row r="61" spans="1:20" x14ac:dyDescent="0.35">
      <c r="R61" s="2">
        <v>9</v>
      </c>
      <c r="S61" s="2">
        <f>SUM(AE46:AG46)</f>
        <v>0</v>
      </c>
      <c r="T61" s="2">
        <f>SUM(AE47:AG47)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A55" zoomScale="63" zoomScaleNormal="130" workbookViewId="0">
      <selection activeCell="Y88" sqref="Y88"/>
    </sheetView>
  </sheetViews>
  <sheetFormatPr defaultRowHeight="14.5" x14ac:dyDescent="0.35"/>
  <cols>
    <col min="4" max="5" width="11.453125" customWidth="1"/>
    <col min="8" max="8" width="11.7265625" customWidth="1"/>
    <col min="9" max="9" width="10" customWidth="1"/>
    <col min="14" max="14" width="12.453125" customWidth="1"/>
    <col min="18" max="18" width="12.7265625" customWidth="1"/>
    <col min="28" max="28" width="11.1796875" customWidth="1"/>
  </cols>
  <sheetData>
    <row r="2" spans="1:29" x14ac:dyDescent="0.35">
      <c r="C2" s="31" t="s">
        <v>0</v>
      </c>
      <c r="D2" s="32">
        <v>1.5</v>
      </c>
      <c r="M2" s="31" t="s">
        <v>0</v>
      </c>
      <c r="N2" s="32">
        <v>1.5</v>
      </c>
      <c r="W2" s="31" t="s">
        <v>0</v>
      </c>
      <c r="X2" s="32">
        <v>1.5</v>
      </c>
    </row>
    <row r="3" spans="1:29" x14ac:dyDescent="0.35">
      <c r="C3" s="31" t="s">
        <v>1</v>
      </c>
      <c r="D3" s="31">
        <v>0.5</v>
      </c>
      <c r="M3" s="31" t="s">
        <v>1</v>
      </c>
      <c r="N3" s="31">
        <v>1</v>
      </c>
      <c r="W3" s="31" t="s">
        <v>1</v>
      </c>
      <c r="X3" s="31">
        <v>2</v>
      </c>
    </row>
    <row r="4" spans="1:29" x14ac:dyDescent="0.35">
      <c r="C4" s="31" t="s">
        <v>2</v>
      </c>
      <c r="D4" s="31">
        <v>0</v>
      </c>
      <c r="M4" s="31" t="s">
        <v>2</v>
      </c>
      <c r="N4" s="31">
        <v>0</v>
      </c>
      <c r="W4" s="31" t="s">
        <v>2</v>
      </c>
      <c r="X4" s="31">
        <v>0</v>
      </c>
    </row>
    <row r="6" spans="1:29" x14ac:dyDescent="0.35">
      <c r="A6" s="59" t="s">
        <v>3</v>
      </c>
      <c r="B6" s="61" t="s">
        <v>45</v>
      </c>
      <c r="C6" s="61"/>
      <c r="D6" s="61"/>
      <c r="E6" s="61"/>
      <c r="F6" s="61" t="s">
        <v>46</v>
      </c>
      <c r="G6" s="61"/>
      <c r="H6" s="61"/>
      <c r="I6" s="61"/>
      <c r="K6" s="59" t="s">
        <v>3</v>
      </c>
      <c r="L6" s="61" t="s">
        <v>45</v>
      </c>
      <c r="M6" s="61"/>
      <c r="N6" s="61"/>
      <c r="O6" s="61"/>
      <c r="P6" s="61" t="s">
        <v>46</v>
      </c>
      <c r="Q6" s="61"/>
      <c r="R6" s="61"/>
      <c r="S6" s="61"/>
      <c r="U6" s="59" t="s">
        <v>3</v>
      </c>
      <c r="V6" s="61" t="s">
        <v>45</v>
      </c>
      <c r="W6" s="61"/>
      <c r="X6" s="61"/>
      <c r="Y6" s="61"/>
      <c r="Z6" s="61" t="s">
        <v>46</v>
      </c>
      <c r="AA6" s="61"/>
      <c r="AB6" s="61"/>
      <c r="AC6" s="61"/>
    </row>
    <row r="7" spans="1:29" x14ac:dyDescent="0.35">
      <c r="A7" s="60"/>
      <c r="B7" s="5" t="s">
        <v>6</v>
      </c>
      <c r="C7" s="3" t="s">
        <v>7</v>
      </c>
      <c r="D7" s="3" t="s">
        <v>8</v>
      </c>
      <c r="E7" s="3" t="s">
        <v>9</v>
      </c>
      <c r="F7" s="5" t="s">
        <v>6</v>
      </c>
      <c r="G7" s="3" t="s">
        <v>7</v>
      </c>
      <c r="H7" s="3" t="s">
        <v>8</v>
      </c>
      <c r="I7" s="3" t="s">
        <v>9</v>
      </c>
      <c r="K7" s="60"/>
      <c r="L7" s="5" t="s">
        <v>6</v>
      </c>
      <c r="M7" s="3" t="s">
        <v>7</v>
      </c>
      <c r="N7" s="3" t="s">
        <v>8</v>
      </c>
      <c r="O7" s="3" t="s">
        <v>9</v>
      </c>
      <c r="P7" s="5" t="s">
        <v>6</v>
      </c>
      <c r="Q7" s="3" t="s">
        <v>7</v>
      </c>
      <c r="R7" s="3" t="s">
        <v>8</v>
      </c>
      <c r="S7" s="3" t="s">
        <v>9</v>
      </c>
      <c r="U7" s="60"/>
      <c r="V7" s="5" t="s">
        <v>6</v>
      </c>
      <c r="W7" s="3" t="s">
        <v>7</v>
      </c>
      <c r="X7" s="3" t="s">
        <v>8</v>
      </c>
      <c r="Y7" s="3" t="s">
        <v>9</v>
      </c>
      <c r="Z7" s="5" t="s">
        <v>6</v>
      </c>
      <c r="AA7" s="3" t="s">
        <v>7</v>
      </c>
      <c r="AB7" s="3" t="s">
        <v>8</v>
      </c>
      <c r="AC7" s="3" t="s">
        <v>9</v>
      </c>
    </row>
    <row r="8" spans="1:29" x14ac:dyDescent="0.35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35">
      <c r="C19" s="31" t="s">
        <v>0</v>
      </c>
      <c r="D19" s="32">
        <v>1.5</v>
      </c>
      <c r="M19" s="31" t="s">
        <v>0</v>
      </c>
      <c r="N19" s="32">
        <v>1.5</v>
      </c>
      <c r="W19" s="27" t="s">
        <v>0</v>
      </c>
      <c r="X19" s="34">
        <v>1.5</v>
      </c>
    </row>
    <row r="20" spans="1:29" x14ac:dyDescent="0.35">
      <c r="C20" s="31" t="s">
        <v>1</v>
      </c>
      <c r="D20" s="31">
        <v>0.5</v>
      </c>
      <c r="M20" s="31" t="s">
        <v>1</v>
      </c>
      <c r="N20" s="31">
        <v>1</v>
      </c>
      <c r="W20" s="27" t="s">
        <v>1</v>
      </c>
      <c r="X20" s="27">
        <v>2</v>
      </c>
    </row>
    <row r="21" spans="1:29" x14ac:dyDescent="0.35">
      <c r="C21" s="31" t="s">
        <v>2</v>
      </c>
      <c r="D21" s="31">
        <v>0.8</v>
      </c>
      <c r="M21" s="31" t="s">
        <v>2</v>
      </c>
      <c r="N21" s="31">
        <v>0.8</v>
      </c>
      <c r="W21" s="27" t="s">
        <v>2</v>
      </c>
      <c r="X21" s="27">
        <v>0.8</v>
      </c>
    </row>
    <row r="23" spans="1:29" x14ac:dyDescent="0.35">
      <c r="A23" s="59" t="s">
        <v>3</v>
      </c>
      <c r="B23" s="61" t="s">
        <v>45</v>
      </c>
      <c r="C23" s="61"/>
      <c r="D23" s="61"/>
      <c r="E23" s="61"/>
      <c r="F23" s="61" t="s">
        <v>46</v>
      </c>
      <c r="G23" s="61"/>
      <c r="H23" s="61"/>
      <c r="I23" s="61"/>
      <c r="K23" s="59" t="s">
        <v>3</v>
      </c>
      <c r="L23" s="61" t="s">
        <v>45</v>
      </c>
      <c r="M23" s="61"/>
      <c r="N23" s="61"/>
      <c r="O23" s="61"/>
      <c r="P23" s="61" t="s">
        <v>46</v>
      </c>
      <c r="Q23" s="61"/>
      <c r="R23" s="61"/>
      <c r="S23" s="61"/>
      <c r="U23" s="59" t="s">
        <v>3</v>
      </c>
      <c r="V23" s="61" t="s">
        <v>45</v>
      </c>
      <c r="W23" s="61"/>
      <c r="X23" s="61"/>
      <c r="Y23" s="61"/>
      <c r="Z23" s="61" t="s">
        <v>46</v>
      </c>
      <c r="AA23" s="61"/>
      <c r="AB23" s="61"/>
      <c r="AC23" s="61"/>
    </row>
    <row r="24" spans="1:29" x14ac:dyDescent="0.35">
      <c r="A24" s="60"/>
      <c r="B24" s="5" t="s">
        <v>6</v>
      </c>
      <c r="C24" s="3" t="s">
        <v>7</v>
      </c>
      <c r="D24" s="3" t="s">
        <v>8</v>
      </c>
      <c r="E24" s="3" t="s">
        <v>9</v>
      </c>
      <c r="F24" s="5" t="s">
        <v>6</v>
      </c>
      <c r="G24" s="3" t="s">
        <v>7</v>
      </c>
      <c r="H24" s="3" t="s">
        <v>8</v>
      </c>
      <c r="I24" s="3" t="s">
        <v>9</v>
      </c>
      <c r="K24" s="60"/>
      <c r="L24" s="5" t="s">
        <v>6</v>
      </c>
      <c r="M24" s="3" t="s">
        <v>7</v>
      </c>
      <c r="N24" s="3" t="s">
        <v>8</v>
      </c>
      <c r="O24" s="3" t="s">
        <v>9</v>
      </c>
      <c r="P24" s="5" t="s">
        <v>6</v>
      </c>
      <c r="Q24" s="3" t="s">
        <v>7</v>
      </c>
      <c r="R24" s="3" t="s">
        <v>8</v>
      </c>
      <c r="S24" s="3" t="s">
        <v>9</v>
      </c>
      <c r="U24" s="60"/>
      <c r="V24" s="5" t="s">
        <v>6</v>
      </c>
      <c r="W24" s="3" t="s">
        <v>7</v>
      </c>
      <c r="X24" s="3" t="s">
        <v>8</v>
      </c>
      <c r="Y24" s="3" t="s">
        <v>9</v>
      </c>
      <c r="Z24" s="5" t="s">
        <v>6</v>
      </c>
      <c r="AA24" s="3" t="s">
        <v>7</v>
      </c>
      <c r="AB24" s="3" t="s">
        <v>8</v>
      </c>
      <c r="AC24" s="3" t="s">
        <v>9</v>
      </c>
    </row>
    <row r="25" spans="1:29" x14ac:dyDescent="0.35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>
        <v>266.56</v>
      </c>
      <c r="W25" s="2">
        <v>625.71999999999991</v>
      </c>
      <c r="X25" s="2">
        <v>144.95999999999998</v>
      </c>
      <c r="Y25" s="2">
        <v>824.87999999999988</v>
      </c>
      <c r="Z25" s="2">
        <v>292.56</v>
      </c>
      <c r="AA25" s="2">
        <v>665.71999999999991</v>
      </c>
      <c r="AB25" s="2">
        <v>160.95999999999998</v>
      </c>
      <c r="AC25" s="2">
        <v>890.87999999999988</v>
      </c>
    </row>
    <row r="26" spans="1:29" x14ac:dyDescent="0.35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>
        <v>126.56</v>
      </c>
      <c r="W26" s="2">
        <v>252.32</v>
      </c>
      <c r="X26" s="2">
        <v>234.12</v>
      </c>
      <c r="Y26" s="2">
        <v>272.8</v>
      </c>
      <c r="Z26" s="2">
        <v>136.56</v>
      </c>
      <c r="AA26" s="2">
        <v>244.32</v>
      </c>
      <c r="AB26" s="2">
        <v>243.12</v>
      </c>
      <c r="AC26" s="2">
        <v>272.8</v>
      </c>
    </row>
    <row r="27" spans="1:29" x14ac:dyDescent="0.35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>
        <v>352.8</v>
      </c>
      <c r="W27" s="2">
        <v>150</v>
      </c>
      <c r="X27" s="2">
        <v>301.39999999999998</v>
      </c>
      <c r="Y27" s="2">
        <v>690</v>
      </c>
      <c r="Z27" s="2">
        <v>350.8</v>
      </c>
      <c r="AA27" s="2">
        <v>145</v>
      </c>
      <c r="AB27" s="2">
        <v>299.39999999999998</v>
      </c>
      <c r="AC27" s="2">
        <v>668</v>
      </c>
    </row>
    <row r="28" spans="1:29" x14ac:dyDescent="0.35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>
        <v>111</v>
      </c>
      <c r="W28" s="2">
        <v>0</v>
      </c>
      <c r="X28" s="2">
        <v>0</v>
      </c>
      <c r="Y28" s="2">
        <v>163.04000000000002</v>
      </c>
      <c r="Z28" s="2">
        <v>107</v>
      </c>
      <c r="AA28" s="2">
        <v>0</v>
      </c>
      <c r="AB28" s="2">
        <v>0</v>
      </c>
      <c r="AC28" s="2">
        <v>164.04000000000002</v>
      </c>
    </row>
    <row r="29" spans="1:29" x14ac:dyDescent="0.35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>
        <v>1818.4</v>
      </c>
      <c r="W29" s="2">
        <v>1044.6000000000001</v>
      </c>
      <c r="X29" s="2">
        <v>1546.1599999999999</v>
      </c>
      <c r="Y29" s="2">
        <v>10924.2</v>
      </c>
      <c r="Z29" s="2">
        <v>1815.4</v>
      </c>
      <c r="AA29" s="2">
        <v>1045.6000000000001</v>
      </c>
      <c r="AB29" s="2">
        <v>1546.1599999999999</v>
      </c>
      <c r="AC29" s="2">
        <v>10920.2</v>
      </c>
    </row>
    <row r="30" spans="1:29" x14ac:dyDescent="0.35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>
        <v>6621.68</v>
      </c>
      <c r="W30" s="2">
        <v>9145.24</v>
      </c>
      <c r="X30" s="2">
        <v>4459.84</v>
      </c>
      <c r="Y30" s="2">
        <v>15243.68</v>
      </c>
      <c r="Z30" s="2">
        <v>6630.68</v>
      </c>
      <c r="AA30" s="2">
        <v>9187.24</v>
      </c>
      <c r="AB30" s="2">
        <v>4479.84</v>
      </c>
      <c r="AC30" s="2">
        <v>15273.68</v>
      </c>
    </row>
    <row r="31" spans="1:29" x14ac:dyDescent="0.35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509.32000000000005</v>
      </c>
      <c r="W31" s="2">
        <v>2129.12</v>
      </c>
      <c r="X31" s="2">
        <v>243.76</v>
      </c>
      <c r="Y31" s="2">
        <v>1594.04</v>
      </c>
      <c r="Z31" s="2">
        <v>527.32000000000005</v>
      </c>
      <c r="AA31" s="2">
        <v>2126.12</v>
      </c>
      <c r="AB31" s="2">
        <v>258.76</v>
      </c>
      <c r="AC31" s="2">
        <v>1621.04</v>
      </c>
    </row>
    <row r="32" spans="1:29" x14ac:dyDescent="0.35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>
        <v>356.72</v>
      </c>
      <c r="W32" s="2">
        <v>697.12</v>
      </c>
      <c r="X32" s="2">
        <v>375.84</v>
      </c>
      <c r="Y32" s="2">
        <v>678.32</v>
      </c>
      <c r="Z32" s="2">
        <v>349.72</v>
      </c>
      <c r="AA32" s="2">
        <v>687.12</v>
      </c>
      <c r="AB32" s="2">
        <v>361.84</v>
      </c>
      <c r="AC32" s="2">
        <v>660.32</v>
      </c>
    </row>
    <row r="33" spans="1:29" x14ac:dyDescent="0.35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6" spans="1:29" x14ac:dyDescent="0.35">
      <c r="C36" s="31" t="s">
        <v>0</v>
      </c>
      <c r="D36" s="32">
        <v>1.2</v>
      </c>
      <c r="M36" s="31" t="s">
        <v>0</v>
      </c>
      <c r="N36" s="32">
        <v>1.2</v>
      </c>
      <c r="W36" s="31" t="s">
        <v>0</v>
      </c>
      <c r="X36" s="32">
        <v>1.2</v>
      </c>
    </row>
    <row r="37" spans="1:29" x14ac:dyDescent="0.35">
      <c r="C37" s="31" t="s">
        <v>1</v>
      </c>
      <c r="D37" s="31">
        <v>0.5</v>
      </c>
      <c r="M37" s="31" t="s">
        <v>1</v>
      </c>
      <c r="N37" s="31">
        <v>1</v>
      </c>
      <c r="W37" s="31" t="s">
        <v>1</v>
      </c>
      <c r="X37" s="31">
        <v>2</v>
      </c>
    </row>
    <row r="38" spans="1:29" x14ac:dyDescent="0.35">
      <c r="C38" s="31" t="s">
        <v>2</v>
      </c>
      <c r="D38" s="31">
        <v>0</v>
      </c>
      <c r="M38" s="31" t="s">
        <v>2</v>
      </c>
      <c r="N38" s="31">
        <v>0</v>
      </c>
      <c r="W38" s="31" t="s">
        <v>2</v>
      </c>
      <c r="X38" s="31">
        <v>0</v>
      </c>
    </row>
    <row r="40" spans="1:29" x14ac:dyDescent="0.35">
      <c r="A40" s="59" t="s">
        <v>3</v>
      </c>
      <c r="B40" s="61" t="s">
        <v>45</v>
      </c>
      <c r="C40" s="61"/>
      <c r="D40" s="61"/>
      <c r="E40" s="61"/>
      <c r="F40" s="61" t="s">
        <v>46</v>
      </c>
      <c r="G40" s="61"/>
      <c r="H40" s="61"/>
      <c r="I40" s="61"/>
      <c r="K40" s="59" t="s">
        <v>3</v>
      </c>
      <c r="L40" s="61" t="s">
        <v>45</v>
      </c>
      <c r="M40" s="61"/>
      <c r="N40" s="61"/>
      <c r="O40" s="61"/>
      <c r="P40" s="61" t="s">
        <v>46</v>
      </c>
      <c r="Q40" s="61"/>
      <c r="R40" s="61"/>
      <c r="S40" s="61"/>
      <c r="U40" s="59" t="s">
        <v>3</v>
      </c>
      <c r="V40" s="61" t="s">
        <v>45</v>
      </c>
      <c r="W40" s="61"/>
      <c r="X40" s="61"/>
      <c r="Y40" s="61"/>
      <c r="Z40" s="61" t="s">
        <v>46</v>
      </c>
      <c r="AA40" s="61"/>
      <c r="AB40" s="61"/>
      <c r="AC40" s="61"/>
    </row>
    <row r="41" spans="1:29" x14ac:dyDescent="0.35">
      <c r="A41" s="60"/>
      <c r="B41" s="5" t="s">
        <v>6</v>
      </c>
      <c r="C41" s="3" t="s">
        <v>7</v>
      </c>
      <c r="D41" s="3" t="s">
        <v>8</v>
      </c>
      <c r="E41" s="3" t="s">
        <v>9</v>
      </c>
      <c r="F41" s="5" t="s">
        <v>6</v>
      </c>
      <c r="G41" s="3" t="s">
        <v>7</v>
      </c>
      <c r="H41" s="3" t="s">
        <v>8</v>
      </c>
      <c r="I41" s="3" t="s">
        <v>9</v>
      </c>
      <c r="K41" s="60"/>
      <c r="L41" s="5" t="s">
        <v>6</v>
      </c>
      <c r="M41" s="3" t="s">
        <v>7</v>
      </c>
      <c r="N41" s="3" t="s">
        <v>8</v>
      </c>
      <c r="O41" s="3" t="s">
        <v>9</v>
      </c>
      <c r="P41" s="5" t="s">
        <v>6</v>
      </c>
      <c r="Q41" s="3" t="s">
        <v>7</v>
      </c>
      <c r="R41" s="3" t="s">
        <v>8</v>
      </c>
      <c r="S41" s="3" t="s">
        <v>9</v>
      </c>
      <c r="U41" s="60"/>
      <c r="V41" s="5" t="s">
        <v>6</v>
      </c>
      <c r="W41" s="3" t="s">
        <v>7</v>
      </c>
      <c r="X41" s="3" t="s">
        <v>8</v>
      </c>
      <c r="Y41" s="3" t="s">
        <v>9</v>
      </c>
      <c r="Z41" s="5" t="s">
        <v>6</v>
      </c>
      <c r="AA41" s="3" t="s">
        <v>7</v>
      </c>
      <c r="AB41" s="3" t="s">
        <v>8</v>
      </c>
      <c r="AC41" s="3" t="s">
        <v>9</v>
      </c>
    </row>
    <row r="42" spans="1:29" x14ac:dyDescent="0.35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5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5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35">
      <c r="C53" s="31" t="s">
        <v>0</v>
      </c>
      <c r="D53" s="32">
        <v>1.2</v>
      </c>
      <c r="M53" s="31" t="s">
        <v>0</v>
      </c>
      <c r="N53" s="32">
        <v>1.2</v>
      </c>
      <c r="W53" s="31" t="s">
        <v>0</v>
      </c>
      <c r="X53" s="32">
        <v>1.2</v>
      </c>
    </row>
    <row r="54" spans="1:29" x14ac:dyDescent="0.35">
      <c r="C54" s="31" t="s">
        <v>1</v>
      </c>
      <c r="D54" s="31">
        <v>0.5</v>
      </c>
      <c r="M54" s="31" t="s">
        <v>1</v>
      </c>
      <c r="N54" s="31">
        <v>1</v>
      </c>
      <c r="W54" s="31" t="s">
        <v>1</v>
      </c>
      <c r="X54" s="31">
        <v>2</v>
      </c>
    </row>
    <row r="55" spans="1:29" x14ac:dyDescent="0.35">
      <c r="C55" s="31" t="s">
        <v>2</v>
      </c>
      <c r="D55" s="31">
        <v>0.8</v>
      </c>
      <c r="M55" s="31" t="s">
        <v>2</v>
      </c>
      <c r="N55" s="31">
        <v>0.8</v>
      </c>
      <c r="W55" s="31" t="s">
        <v>2</v>
      </c>
      <c r="X55" s="31">
        <v>0.8</v>
      </c>
    </row>
    <row r="57" spans="1:29" x14ac:dyDescent="0.35">
      <c r="A57" s="59" t="s">
        <v>3</v>
      </c>
      <c r="B57" s="61" t="s">
        <v>45</v>
      </c>
      <c r="C57" s="61"/>
      <c r="D57" s="61"/>
      <c r="E57" s="61"/>
      <c r="F57" s="61" t="s">
        <v>46</v>
      </c>
      <c r="G57" s="61"/>
      <c r="H57" s="61"/>
      <c r="I57" s="61"/>
      <c r="K57" s="59" t="s">
        <v>3</v>
      </c>
      <c r="L57" s="61" t="s">
        <v>45</v>
      </c>
      <c r="M57" s="61"/>
      <c r="N57" s="61"/>
      <c r="O57" s="61"/>
      <c r="P57" s="61" t="s">
        <v>46</v>
      </c>
      <c r="Q57" s="61"/>
      <c r="R57" s="61"/>
      <c r="S57" s="61"/>
      <c r="U57" s="59" t="s">
        <v>3</v>
      </c>
      <c r="V57" s="61" t="s">
        <v>45</v>
      </c>
      <c r="W57" s="61"/>
      <c r="X57" s="61"/>
      <c r="Y57" s="61"/>
      <c r="Z57" s="61" t="s">
        <v>46</v>
      </c>
      <c r="AA57" s="61"/>
      <c r="AB57" s="61"/>
      <c r="AC57" s="61"/>
    </row>
    <row r="58" spans="1:29" x14ac:dyDescent="0.35">
      <c r="A58" s="60"/>
      <c r="B58" s="5" t="s">
        <v>6</v>
      </c>
      <c r="C58" s="3" t="s">
        <v>7</v>
      </c>
      <c r="D58" s="3" t="s">
        <v>8</v>
      </c>
      <c r="E58" s="3" t="s">
        <v>9</v>
      </c>
      <c r="F58" s="5" t="s">
        <v>6</v>
      </c>
      <c r="G58" s="3" t="s">
        <v>7</v>
      </c>
      <c r="H58" s="3" t="s">
        <v>8</v>
      </c>
      <c r="I58" s="3" t="s">
        <v>9</v>
      </c>
      <c r="K58" s="60"/>
      <c r="L58" s="5" t="s">
        <v>6</v>
      </c>
      <c r="M58" s="3" t="s">
        <v>7</v>
      </c>
      <c r="N58" s="3" t="s">
        <v>8</v>
      </c>
      <c r="O58" s="3" t="s">
        <v>9</v>
      </c>
      <c r="P58" s="5" t="s">
        <v>6</v>
      </c>
      <c r="Q58" s="3" t="s">
        <v>7</v>
      </c>
      <c r="R58" s="3" t="s">
        <v>8</v>
      </c>
      <c r="S58" s="3" t="s">
        <v>9</v>
      </c>
      <c r="U58" s="60"/>
      <c r="V58" s="5" t="s">
        <v>6</v>
      </c>
      <c r="W58" s="3" t="s">
        <v>7</v>
      </c>
      <c r="X58" s="3" t="s">
        <v>8</v>
      </c>
      <c r="Y58" s="3" t="s">
        <v>9</v>
      </c>
      <c r="Z58" s="5" t="s">
        <v>6</v>
      </c>
      <c r="AA58" s="3" t="s">
        <v>7</v>
      </c>
      <c r="AB58" s="3" t="s">
        <v>8</v>
      </c>
      <c r="AC58" s="3" t="s">
        <v>9</v>
      </c>
    </row>
    <row r="59" spans="1:29" x14ac:dyDescent="0.35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5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35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5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35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5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35">
      <c r="C71" s="31" t="s">
        <v>0</v>
      </c>
      <c r="D71" s="32">
        <v>1.2</v>
      </c>
      <c r="M71" s="31" t="s">
        <v>0</v>
      </c>
      <c r="N71" s="32">
        <v>1.5</v>
      </c>
    </row>
    <row r="73" spans="1:29" x14ac:dyDescent="0.35">
      <c r="A73" s="62" t="s">
        <v>3</v>
      </c>
      <c r="B73" s="61" t="s">
        <v>47</v>
      </c>
      <c r="C73" s="61"/>
      <c r="D73" s="61"/>
      <c r="E73" s="61"/>
      <c r="F73" s="61" t="s">
        <v>48</v>
      </c>
      <c r="G73" s="61"/>
      <c r="H73" s="61"/>
      <c r="I73" s="61"/>
      <c r="K73" s="62" t="s">
        <v>3</v>
      </c>
      <c r="L73" s="61" t="s">
        <v>47</v>
      </c>
      <c r="M73" s="61"/>
      <c r="N73" s="61"/>
      <c r="O73" s="61"/>
      <c r="P73" s="61" t="s">
        <v>48</v>
      </c>
      <c r="Q73" s="61"/>
      <c r="R73" s="61"/>
      <c r="S73" s="61"/>
    </row>
    <row r="74" spans="1:29" x14ac:dyDescent="0.35">
      <c r="A74" s="62"/>
      <c r="B74" s="5" t="s">
        <v>6</v>
      </c>
      <c r="C74" s="3" t="s">
        <v>7</v>
      </c>
      <c r="D74" s="3" t="s">
        <v>8</v>
      </c>
      <c r="E74" s="3" t="s">
        <v>9</v>
      </c>
      <c r="F74" s="5" t="s">
        <v>6</v>
      </c>
      <c r="G74" s="3" t="s">
        <v>7</v>
      </c>
      <c r="H74" s="3" t="s">
        <v>8</v>
      </c>
      <c r="I74" s="3" t="s">
        <v>9</v>
      </c>
      <c r="K74" s="62"/>
      <c r="L74" s="5" t="s">
        <v>6</v>
      </c>
      <c r="M74" s="3" t="s">
        <v>7</v>
      </c>
      <c r="N74" s="3" t="s">
        <v>8</v>
      </c>
      <c r="O74" s="3" t="s">
        <v>9</v>
      </c>
      <c r="P74" s="5" t="s">
        <v>6</v>
      </c>
      <c r="Q74" s="3" t="s">
        <v>7</v>
      </c>
      <c r="R74" s="3" t="s">
        <v>8</v>
      </c>
      <c r="S74" s="3" t="s">
        <v>9</v>
      </c>
    </row>
    <row r="75" spans="1:29" x14ac:dyDescent="0.35">
      <c r="A75" s="2"/>
      <c r="B75" s="2"/>
      <c r="C75" s="2"/>
      <c r="D75" s="2"/>
      <c r="E75" s="2"/>
      <c r="F75" s="2"/>
      <c r="G75" s="2"/>
      <c r="H75" s="2"/>
      <c r="I75" s="2"/>
      <c r="K75" s="2">
        <v>0</v>
      </c>
      <c r="L75" s="38">
        <v>26668.799999999999</v>
      </c>
      <c r="M75" s="38">
        <v>31413.600000000002</v>
      </c>
      <c r="N75" s="38">
        <v>21859.200000000001</v>
      </c>
      <c r="O75" s="38">
        <v>38707.199999999997</v>
      </c>
      <c r="P75" s="38">
        <v>25632</v>
      </c>
      <c r="Q75" s="38">
        <v>27000</v>
      </c>
      <c r="R75" s="38">
        <v>21024</v>
      </c>
      <c r="S75" s="38">
        <v>35784</v>
      </c>
    </row>
    <row r="76" spans="1:29" x14ac:dyDescent="0.35">
      <c r="A76" s="2"/>
      <c r="B76" s="2"/>
      <c r="C76" s="2"/>
      <c r="D76" s="2"/>
      <c r="E76" s="2"/>
      <c r="F76" s="2"/>
      <c r="G76" s="2"/>
      <c r="H76" s="2"/>
      <c r="I76" s="2"/>
      <c r="K76" s="2">
        <v>1</v>
      </c>
      <c r="L76" s="38">
        <v>4118.3999999999996</v>
      </c>
      <c r="M76" s="38">
        <v>1792.8</v>
      </c>
      <c r="N76" s="38">
        <v>5853.6</v>
      </c>
      <c r="O76" s="38">
        <v>4557.6000000000004</v>
      </c>
      <c r="P76" s="38">
        <v>3744</v>
      </c>
      <c r="Q76" s="38">
        <v>1512</v>
      </c>
      <c r="R76" s="38">
        <v>5040</v>
      </c>
      <c r="S76" s="38">
        <v>3888</v>
      </c>
    </row>
    <row r="77" spans="1:29" x14ac:dyDescent="0.35">
      <c r="A77" s="2"/>
      <c r="B77" s="2"/>
      <c r="C77" s="2"/>
      <c r="D77" s="2"/>
      <c r="E77" s="2"/>
      <c r="F77" s="2"/>
      <c r="G77" s="2"/>
      <c r="H77" s="2"/>
      <c r="I77" s="2"/>
      <c r="K77" s="2">
        <v>2</v>
      </c>
      <c r="L77" s="38">
        <v>8568</v>
      </c>
      <c r="M77" s="38">
        <v>5090.3999999999996</v>
      </c>
      <c r="N77" s="38">
        <v>7812</v>
      </c>
      <c r="O77" s="38">
        <v>11088</v>
      </c>
      <c r="P77" s="38">
        <v>6840</v>
      </c>
      <c r="Q77" s="38">
        <v>3816</v>
      </c>
      <c r="R77" s="38">
        <v>5976</v>
      </c>
      <c r="S77" s="38">
        <v>8064</v>
      </c>
    </row>
    <row r="78" spans="1:29" x14ac:dyDescent="0.35">
      <c r="A78" s="2"/>
      <c r="B78" s="2"/>
      <c r="C78" s="2"/>
      <c r="D78" s="2"/>
      <c r="E78" s="2"/>
      <c r="F78" s="2"/>
      <c r="G78" s="2"/>
      <c r="H78" s="2"/>
      <c r="I78" s="2"/>
      <c r="K78" s="2">
        <v>3</v>
      </c>
      <c r="L78" s="38">
        <v>9748.7999999999993</v>
      </c>
      <c r="M78" s="38">
        <v>6055.2</v>
      </c>
      <c r="N78" s="38">
        <v>11721.6</v>
      </c>
      <c r="O78" s="38">
        <v>13010.4</v>
      </c>
      <c r="P78" s="38">
        <v>7920</v>
      </c>
      <c r="Q78" s="38">
        <v>4392</v>
      </c>
      <c r="R78" s="38">
        <v>8784</v>
      </c>
      <c r="S78" s="38">
        <v>9288</v>
      </c>
    </row>
    <row r="79" spans="1:29" x14ac:dyDescent="0.35">
      <c r="A79" s="2"/>
      <c r="B79" s="2"/>
      <c r="C79" s="2"/>
      <c r="D79" s="2"/>
      <c r="E79" s="2"/>
      <c r="F79" s="2"/>
      <c r="G79" s="2"/>
      <c r="H79" s="2"/>
      <c r="I79" s="2"/>
      <c r="K79" s="2">
        <v>4</v>
      </c>
      <c r="L79" s="38">
        <v>14587.2</v>
      </c>
      <c r="M79" s="38">
        <v>11642.4</v>
      </c>
      <c r="N79" s="38">
        <v>15415.2</v>
      </c>
      <c r="O79" s="38">
        <v>17841.599999999999</v>
      </c>
      <c r="P79" s="38">
        <v>11232</v>
      </c>
      <c r="Q79" s="38">
        <v>8208</v>
      </c>
      <c r="R79" s="38">
        <v>12168</v>
      </c>
      <c r="S79" s="38">
        <v>13752</v>
      </c>
    </row>
    <row r="80" spans="1:29" x14ac:dyDescent="0.35">
      <c r="A80" s="2"/>
      <c r="B80" s="2"/>
      <c r="C80" s="2"/>
      <c r="D80" s="2"/>
      <c r="E80" s="2"/>
      <c r="F80" s="2"/>
      <c r="G80" s="2"/>
      <c r="H80" s="2"/>
      <c r="I80" s="2"/>
      <c r="K80" s="2">
        <v>5</v>
      </c>
      <c r="L80" s="38">
        <v>16754.400000000001</v>
      </c>
      <c r="M80" s="38">
        <v>14119.2</v>
      </c>
      <c r="N80" s="38">
        <v>14515.2</v>
      </c>
      <c r="O80" s="38">
        <v>19843.2</v>
      </c>
      <c r="P80" s="38">
        <v>14976</v>
      </c>
      <c r="Q80" s="38">
        <v>12528</v>
      </c>
      <c r="R80" s="38">
        <v>12600</v>
      </c>
      <c r="S80" s="38">
        <v>17640</v>
      </c>
    </row>
    <row r="81" spans="1:19" x14ac:dyDescent="0.35">
      <c r="A81" s="2"/>
      <c r="B81" s="2"/>
      <c r="C81" s="2"/>
      <c r="D81" s="2"/>
      <c r="E81" s="2"/>
      <c r="F81" s="2"/>
      <c r="G81" s="2"/>
      <c r="H81" s="2"/>
      <c r="I81" s="2"/>
      <c r="K81" s="2">
        <v>6</v>
      </c>
      <c r="L81" s="38">
        <v>22766.400000000001</v>
      </c>
      <c r="M81" s="38">
        <v>18547.2</v>
      </c>
      <c r="N81" s="38">
        <v>20088</v>
      </c>
      <c r="O81" s="38">
        <v>26186.400000000001</v>
      </c>
      <c r="P81" s="38">
        <v>18576</v>
      </c>
      <c r="Q81" s="38">
        <v>13968</v>
      </c>
      <c r="R81" s="38">
        <v>16416</v>
      </c>
      <c r="S81" s="38">
        <v>20520</v>
      </c>
    </row>
    <row r="82" spans="1:19" x14ac:dyDescent="0.35">
      <c r="A82" s="2"/>
      <c r="B82" s="2"/>
      <c r="C82" s="2"/>
      <c r="D82" s="2"/>
      <c r="E82" s="2"/>
      <c r="F82" s="2"/>
      <c r="G82" s="2"/>
      <c r="H82" s="2"/>
      <c r="I82" s="2"/>
      <c r="K82" s="2">
        <v>7</v>
      </c>
      <c r="L82" s="38">
        <v>25920</v>
      </c>
      <c r="M82" s="38">
        <v>19360.8</v>
      </c>
      <c r="N82" s="38">
        <v>27612</v>
      </c>
      <c r="O82" s="38">
        <v>24739.200000000001</v>
      </c>
      <c r="P82" s="38">
        <v>18432</v>
      </c>
      <c r="Q82" s="38">
        <v>13248</v>
      </c>
      <c r="R82" s="38">
        <v>19224</v>
      </c>
      <c r="S82" s="38">
        <v>16848</v>
      </c>
    </row>
    <row r="83" spans="1:19" x14ac:dyDescent="0.35">
      <c r="A83" s="2"/>
      <c r="B83" s="2"/>
      <c r="C83" s="2"/>
      <c r="D83" s="2"/>
      <c r="E83" s="2"/>
      <c r="F83" s="2"/>
      <c r="G83" s="2"/>
      <c r="H83" s="2"/>
      <c r="I83" s="2"/>
      <c r="K83" s="2">
        <v>8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38">
        <v>0</v>
      </c>
      <c r="R83" s="38">
        <v>0</v>
      </c>
      <c r="S83" s="38">
        <v>0</v>
      </c>
    </row>
    <row r="84" spans="1:19" x14ac:dyDescent="0.35">
      <c r="A84" s="2"/>
      <c r="B84" s="2"/>
      <c r="C84" s="2"/>
      <c r="D84" s="2"/>
      <c r="E84" s="2"/>
      <c r="F84" s="2"/>
      <c r="G84" s="2"/>
      <c r="H84" s="2"/>
      <c r="I84" s="2"/>
      <c r="K84" s="2">
        <v>9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</row>
    <row r="86" spans="1:19" x14ac:dyDescent="0.35">
      <c r="A86" s="62" t="s">
        <v>3</v>
      </c>
      <c r="B86" s="61" t="s">
        <v>49</v>
      </c>
      <c r="C86" s="61"/>
      <c r="D86" s="61"/>
      <c r="E86" s="61"/>
      <c r="F86" s="61" t="s">
        <v>50</v>
      </c>
      <c r="G86" s="61"/>
      <c r="H86" s="61"/>
      <c r="I86" s="61"/>
      <c r="K86" s="62" t="s">
        <v>3</v>
      </c>
      <c r="L86" s="61" t="s">
        <v>49</v>
      </c>
      <c r="M86" s="61"/>
      <c r="N86" s="61"/>
      <c r="O86" s="61"/>
      <c r="P86" s="61" t="s">
        <v>50</v>
      </c>
      <c r="Q86" s="61"/>
      <c r="R86" s="61"/>
      <c r="S86" s="61"/>
    </row>
    <row r="87" spans="1:19" x14ac:dyDescent="0.35">
      <c r="A87" s="62"/>
      <c r="B87" s="5" t="s">
        <v>6</v>
      </c>
      <c r="C87" s="3" t="s">
        <v>7</v>
      </c>
      <c r="D87" s="3" t="s">
        <v>8</v>
      </c>
      <c r="E87" s="3" t="s">
        <v>9</v>
      </c>
      <c r="F87" s="5" t="s">
        <v>6</v>
      </c>
      <c r="G87" s="3" t="s">
        <v>7</v>
      </c>
      <c r="H87" s="3" t="s">
        <v>8</v>
      </c>
      <c r="I87" s="3" t="s">
        <v>9</v>
      </c>
      <c r="K87" s="62"/>
      <c r="L87" s="5" t="s">
        <v>6</v>
      </c>
      <c r="M87" s="3" t="s">
        <v>7</v>
      </c>
      <c r="N87" s="3" t="s">
        <v>8</v>
      </c>
      <c r="O87" s="3" t="s">
        <v>9</v>
      </c>
      <c r="P87" s="5" t="s">
        <v>6</v>
      </c>
      <c r="Q87" s="3" t="s">
        <v>7</v>
      </c>
      <c r="R87" s="3" t="s">
        <v>8</v>
      </c>
      <c r="S87" s="3" t="s">
        <v>9</v>
      </c>
    </row>
    <row r="88" spans="1:19" x14ac:dyDescent="0.35">
      <c r="A88" s="2"/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1204</v>
      </c>
      <c r="M88" s="2">
        <v>1550</v>
      </c>
      <c r="N88" s="2">
        <v>964</v>
      </c>
      <c r="O88" s="2">
        <v>1752</v>
      </c>
      <c r="P88" s="2">
        <v>1140</v>
      </c>
      <c r="Q88" s="2">
        <v>1340</v>
      </c>
      <c r="R88" s="2">
        <v>920</v>
      </c>
      <c r="S88" s="2">
        <v>1600</v>
      </c>
    </row>
    <row r="89" spans="1:19" x14ac:dyDescent="0.35">
      <c r="A89" s="2"/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72</v>
      </c>
      <c r="M89" s="2">
        <v>174</v>
      </c>
      <c r="N89" s="2">
        <v>362</v>
      </c>
      <c r="O89" s="2">
        <v>258</v>
      </c>
      <c r="P89" s="2">
        <v>60</v>
      </c>
      <c r="Q89" s="2">
        <v>120</v>
      </c>
      <c r="R89" s="2">
        <v>300</v>
      </c>
      <c r="S89" s="2">
        <v>200</v>
      </c>
    </row>
    <row r="90" spans="1:19" x14ac:dyDescent="0.35">
      <c r="A90" s="2"/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566</v>
      </c>
      <c r="M90" s="2">
        <v>310</v>
      </c>
      <c r="N90" s="2">
        <v>458</v>
      </c>
      <c r="O90" s="2">
        <v>700</v>
      </c>
      <c r="P90" s="2">
        <v>420</v>
      </c>
      <c r="Q90" s="2">
        <v>220</v>
      </c>
      <c r="R90" s="2">
        <v>320</v>
      </c>
      <c r="S90" s="2">
        <v>480</v>
      </c>
    </row>
    <row r="91" spans="1:19" x14ac:dyDescent="0.35">
      <c r="A91" s="2"/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324</v>
      </c>
      <c r="M91" s="2">
        <v>218</v>
      </c>
      <c r="N91" s="2">
        <v>292</v>
      </c>
      <c r="O91" s="2">
        <v>206</v>
      </c>
      <c r="P91" s="2">
        <v>260</v>
      </c>
      <c r="Q91" s="2">
        <v>160</v>
      </c>
      <c r="R91" s="2">
        <v>220</v>
      </c>
      <c r="S91" s="2">
        <v>160</v>
      </c>
    </row>
    <row r="92" spans="1:19" x14ac:dyDescent="0.35">
      <c r="A92" s="2"/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494</v>
      </c>
      <c r="M92" s="2">
        <v>410</v>
      </c>
      <c r="N92" s="2">
        <v>466</v>
      </c>
      <c r="O92" s="2">
        <v>832</v>
      </c>
      <c r="P92" s="2">
        <v>400</v>
      </c>
      <c r="Q92" s="2">
        <v>320</v>
      </c>
      <c r="R92" s="2">
        <v>380</v>
      </c>
      <c r="S92" s="2">
        <v>700</v>
      </c>
    </row>
    <row r="93" spans="1:19" x14ac:dyDescent="0.35">
      <c r="A93" s="2"/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646</v>
      </c>
      <c r="M93" s="2">
        <v>1052</v>
      </c>
      <c r="N93" s="2">
        <v>858</v>
      </c>
      <c r="O93" s="2">
        <v>928</v>
      </c>
      <c r="P93" s="2">
        <v>580</v>
      </c>
      <c r="Q93" s="2">
        <v>940</v>
      </c>
      <c r="R93" s="2">
        <v>760</v>
      </c>
      <c r="S93" s="2">
        <v>800</v>
      </c>
    </row>
    <row r="94" spans="1:19" x14ac:dyDescent="0.35">
      <c r="A94" s="2"/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980</v>
      </c>
      <c r="M94" s="2">
        <v>724</v>
      </c>
      <c r="N94" s="2">
        <v>614</v>
      </c>
      <c r="O94" s="2">
        <v>1082</v>
      </c>
      <c r="P94" s="2">
        <v>800</v>
      </c>
      <c r="Q94" s="2">
        <v>520</v>
      </c>
      <c r="R94" s="2">
        <v>500</v>
      </c>
      <c r="S94" s="2">
        <v>800</v>
      </c>
    </row>
    <row r="95" spans="1:19" x14ac:dyDescent="0.35">
      <c r="A95" s="2"/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912</v>
      </c>
      <c r="M95" s="2">
        <v>678</v>
      </c>
      <c r="N95" s="2">
        <v>1054</v>
      </c>
      <c r="O95" s="2">
        <v>858</v>
      </c>
      <c r="P95" s="2">
        <v>640</v>
      </c>
      <c r="Q95" s="2">
        <v>460</v>
      </c>
      <c r="R95" s="2">
        <v>720</v>
      </c>
      <c r="S95" s="2">
        <v>580</v>
      </c>
    </row>
    <row r="96" spans="1:19" x14ac:dyDescent="0.35">
      <c r="A96" s="2"/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35">
      <c r="A97" s="2"/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mergeCells count="48">
    <mergeCell ref="K86:K87"/>
    <mergeCell ref="L86:O86"/>
    <mergeCell ref="P86:S86"/>
    <mergeCell ref="A86:A87"/>
    <mergeCell ref="B86:E86"/>
    <mergeCell ref="F86:I86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topLeftCell="A10" zoomScale="69" zoomScaleNormal="69" workbookViewId="0">
      <selection activeCell="I31" sqref="I31"/>
    </sheetView>
  </sheetViews>
  <sheetFormatPr defaultRowHeight="14.5" x14ac:dyDescent="0.35"/>
  <cols>
    <col min="1" max="1" width="27.81640625" customWidth="1"/>
    <col min="2" max="2" width="12.453125" customWidth="1"/>
    <col min="3" max="3" width="13.1796875" customWidth="1"/>
  </cols>
  <sheetData>
    <row r="2" spans="1:3" x14ac:dyDescent="0.35">
      <c r="A2" s="11" t="s">
        <v>57</v>
      </c>
      <c r="B2" s="11" t="s">
        <v>58</v>
      </c>
      <c r="C2" s="11" t="s">
        <v>59</v>
      </c>
    </row>
    <row r="3" spans="1:3" x14ac:dyDescent="0.35">
      <c r="A3" t="s">
        <v>60</v>
      </c>
      <c r="B3" t="s">
        <v>61</v>
      </c>
      <c r="C3" t="s">
        <v>61</v>
      </c>
    </row>
    <row r="4" spans="1:3" x14ac:dyDescent="0.35">
      <c r="A4" t="s">
        <v>62</v>
      </c>
      <c r="B4">
        <v>2</v>
      </c>
      <c r="C4">
        <v>2</v>
      </c>
    </row>
    <row r="5" spans="1:3" x14ac:dyDescent="0.35">
      <c r="A5" t="s">
        <v>63</v>
      </c>
      <c r="B5">
        <v>10</v>
      </c>
      <c r="C5">
        <v>10</v>
      </c>
    </row>
    <row r="6" spans="1:3" x14ac:dyDescent="0.35">
      <c r="A6" t="s">
        <v>64</v>
      </c>
      <c r="B6" t="s">
        <v>65</v>
      </c>
      <c r="C6" t="s">
        <v>65</v>
      </c>
    </row>
    <row r="7" spans="1:3" x14ac:dyDescent="0.35">
      <c r="A7" t="s">
        <v>66</v>
      </c>
      <c r="B7" t="s">
        <v>65</v>
      </c>
      <c r="C7" t="s">
        <v>65</v>
      </c>
    </row>
    <row r="9" spans="1:3" x14ac:dyDescent="0.35">
      <c r="A9" t="s">
        <v>67</v>
      </c>
      <c r="B9" t="s">
        <v>68</v>
      </c>
      <c r="C9" t="s">
        <v>68</v>
      </c>
    </row>
    <row r="11" spans="1:3" x14ac:dyDescent="0.35">
      <c r="A11" s="27" t="s">
        <v>69</v>
      </c>
      <c r="B11" s="27" t="s">
        <v>70</v>
      </c>
      <c r="C11" s="27" t="s">
        <v>59</v>
      </c>
    </row>
    <row r="12" spans="1:3" x14ac:dyDescent="0.35">
      <c r="A12" t="s">
        <v>71</v>
      </c>
      <c r="B12" t="s">
        <v>72</v>
      </c>
      <c r="C12" t="s">
        <v>72</v>
      </c>
    </row>
    <row r="13" spans="1:3" x14ac:dyDescent="0.35">
      <c r="A13" t="s">
        <v>73</v>
      </c>
      <c r="B13" t="s">
        <v>74</v>
      </c>
      <c r="C13" t="s">
        <v>74</v>
      </c>
    </row>
    <row r="14" spans="1:3" x14ac:dyDescent="0.35">
      <c r="A14" t="s">
        <v>75</v>
      </c>
      <c r="B14" t="s">
        <v>74</v>
      </c>
      <c r="C14" t="s">
        <v>74</v>
      </c>
    </row>
    <row r="15" spans="1:3" x14ac:dyDescent="0.35">
      <c r="A15" t="s">
        <v>76</v>
      </c>
      <c r="B15" s="28" t="s">
        <v>77</v>
      </c>
      <c r="C15" s="28" t="s">
        <v>77</v>
      </c>
    </row>
    <row r="16" spans="1:3" x14ac:dyDescent="0.35">
      <c r="A16" t="s">
        <v>78</v>
      </c>
      <c r="B16">
        <v>12</v>
      </c>
      <c r="C16">
        <v>10</v>
      </c>
    </row>
    <row r="17" spans="1:4" x14ac:dyDescent="0.35">
      <c r="A17" t="s">
        <v>79</v>
      </c>
      <c r="B17" s="29" t="s">
        <v>80</v>
      </c>
      <c r="C17" t="s">
        <v>81</v>
      </c>
    </row>
    <row r="19" spans="1:4" x14ac:dyDescent="0.35">
      <c r="A19" t="s">
        <v>67</v>
      </c>
      <c r="B19" t="s">
        <v>82</v>
      </c>
      <c r="C19" t="s">
        <v>83</v>
      </c>
    </row>
    <row r="21" spans="1:4" x14ac:dyDescent="0.35">
      <c r="A21" s="27" t="s">
        <v>84</v>
      </c>
      <c r="B21" s="27" t="s">
        <v>70</v>
      </c>
      <c r="C21" s="27" t="s">
        <v>59</v>
      </c>
    </row>
    <row r="22" spans="1:4" x14ac:dyDescent="0.35">
      <c r="A22" t="s">
        <v>85</v>
      </c>
      <c r="B22" t="s">
        <v>86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89</v>
      </c>
    </row>
    <row r="24" spans="1:4" x14ac:dyDescent="0.35">
      <c r="A24" t="s">
        <v>90</v>
      </c>
      <c r="B24" t="s">
        <v>91</v>
      </c>
      <c r="C24">
        <v>10</v>
      </c>
    </row>
    <row r="25" spans="1:4" x14ac:dyDescent="0.35">
      <c r="A25" t="s">
        <v>92</v>
      </c>
      <c r="B25" s="29" t="s">
        <v>80</v>
      </c>
      <c r="C25" t="s">
        <v>93</v>
      </c>
    </row>
    <row r="27" spans="1:4" x14ac:dyDescent="0.35">
      <c r="A27" t="s">
        <v>67</v>
      </c>
      <c r="B27" t="s">
        <v>94</v>
      </c>
      <c r="C27" t="s">
        <v>95</v>
      </c>
    </row>
    <row r="29" spans="1:4" x14ac:dyDescent="0.35">
      <c r="A29" s="27" t="s">
        <v>96</v>
      </c>
      <c r="B29" s="27" t="s">
        <v>58</v>
      </c>
      <c r="C29" s="27" t="s">
        <v>59</v>
      </c>
    </row>
    <row r="30" spans="1:4" x14ac:dyDescent="0.35">
      <c r="A30" t="s">
        <v>97</v>
      </c>
      <c r="B30" t="s">
        <v>98</v>
      </c>
      <c r="C30" t="s">
        <v>98</v>
      </c>
      <c r="D30" t="s">
        <v>99</v>
      </c>
    </row>
    <row r="31" spans="1:4" x14ac:dyDescent="0.35">
      <c r="A31" t="s">
        <v>60</v>
      </c>
      <c r="B31" t="s">
        <v>61</v>
      </c>
      <c r="C31" t="s">
        <v>61</v>
      </c>
    </row>
    <row r="32" spans="1:4" x14ac:dyDescent="0.35">
      <c r="A32" t="s">
        <v>62</v>
      </c>
      <c r="B32">
        <v>2</v>
      </c>
      <c r="C32">
        <v>2</v>
      </c>
    </row>
    <row r="33" spans="1:3" x14ac:dyDescent="0.35">
      <c r="A33" t="s">
        <v>63</v>
      </c>
      <c r="B33">
        <v>10</v>
      </c>
      <c r="C33">
        <v>10</v>
      </c>
    </row>
    <row r="34" spans="1:3" x14ac:dyDescent="0.35">
      <c r="A34" t="s">
        <v>64</v>
      </c>
      <c r="B34" t="s">
        <v>65</v>
      </c>
      <c r="C34" t="s">
        <v>65</v>
      </c>
    </row>
    <row r="35" spans="1:3" x14ac:dyDescent="0.35">
      <c r="A35" t="s">
        <v>66</v>
      </c>
      <c r="B35" t="s">
        <v>65</v>
      </c>
      <c r="C35" t="s">
        <v>65</v>
      </c>
    </row>
    <row r="37" spans="1:3" x14ac:dyDescent="0.35">
      <c r="A37" t="s">
        <v>100</v>
      </c>
      <c r="B37" t="s">
        <v>101</v>
      </c>
      <c r="C37" t="s">
        <v>101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zoomScale="54" zoomScaleNormal="130" workbookViewId="0">
      <selection activeCell="B37" sqref="B37:I46"/>
    </sheetView>
  </sheetViews>
  <sheetFormatPr defaultRowHeight="14.5" x14ac:dyDescent="0.35"/>
  <cols>
    <col min="1" max="1" width="10" style="39" customWidth="1"/>
    <col min="2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style="39" customWidth="1"/>
    <col min="9" max="10" width="11.54296875" style="39" customWidth="1"/>
    <col min="11" max="14" width="10.81640625" style="39" customWidth="1"/>
    <col min="15" max="15" width="11.453125" style="39" customWidth="1"/>
    <col min="16" max="16" width="10.81640625" style="39" customWidth="1"/>
  </cols>
  <sheetData>
    <row r="1" spans="1:16" x14ac:dyDescent="0.35">
      <c r="A1" s="53" t="s">
        <v>14</v>
      </c>
      <c r="B1" s="54" t="s">
        <v>51</v>
      </c>
      <c r="C1" s="55" t="s">
        <v>52</v>
      </c>
      <c r="D1" s="55" t="s">
        <v>102</v>
      </c>
      <c r="E1" s="55" t="s">
        <v>103</v>
      </c>
      <c r="F1" s="55" t="s">
        <v>104</v>
      </c>
      <c r="G1" s="55" t="s">
        <v>105</v>
      </c>
      <c r="H1" s="55" t="s">
        <v>106</v>
      </c>
      <c r="I1" s="55" t="s">
        <v>107</v>
      </c>
      <c r="J1" s="55" t="s">
        <v>108</v>
      </c>
      <c r="K1" s="55" t="s">
        <v>109</v>
      </c>
      <c r="L1" s="55" t="s">
        <v>110</v>
      </c>
      <c r="M1" s="55" t="s">
        <v>111</v>
      </c>
      <c r="N1" s="55" t="s">
        <v>112</v>
      </c>
      <c r="O1" s="55" t="s">
        <v>113</v>
      </c>
      <c r="P1" s="56" t="s">
        <v>114</v>
      </c>
    </row>
    <row r="2" spans="1:16" x14ac:dyDescent="0.35">
      <c r="A2" s="57" t="s">
        <v>3</v>
      </c>
      <c r="B2" s="50"/>
      <c r="C2" s="51" t="s">
        <v>115</v>
      </c>
      <c r="D2" s="51"/>
      <c r="E2" s="51"/>
      <c r="F2" s="51"/>
      <c r="G2" s="51" t="s">
        <v>116</v>
      </c>
      <c r="H2" s="51" t="s">
        <v>117</v>
      </c>
      <c r="I2" s="51"/>
      <c r="J2" s="51"/>
      <c r="K2" s="51"/>
      <c r="L2" s="51"/>
      <c r="M2" s="51" t="s">
        <v>118</v>
      </c>
      <c r="N2" s="51"/>
      <c r="O2" s="51"/>
      <c r="P2" s="58"/>
    </row>
    <row r="3" spans="1:16" x14ac:dyDescent="0.35">
      <c r="A3" s="35"/>
      <c r="B3" s="48" t="s">
        <v>119</v>
      </c>
      <c r="C3" s="40" t="s">
        <v>6</v>
      </c>
      <c r="D3" s="40" t="s">
        <v>7</v>
      </c>
      <c r="E3" s="40" t="s">
        <v>8</v>
      </c>
      <c r="F3" s="40" t="s">
        <v>9</v>
      </c>
      <c r="G3" s="49">
        <v>1.5</v>
      </c>
      <c r="H3" s="40" t="s">
        <v>6</v>
      </c>
      <c r="I3" s="40" t="s">
        <v>7</v>
      </c>
      <c r="J3" s="40" t="s">
        <v>8</v>
      </c>
      <c r="K3" s="40" t="s">
        <v>9</v>
      </c>
      <c r="L3" s="40"/>
      <c r="M3" s="40" t="s">
        <v>6</v>
      </c>
      <c r="N3" s="40" t="s">
        <v>7</v>
      </c>
      <c r="O3" s="40" t="s">
        <v>8</v>
      </c>
      <c r="P3" s="41" t="s">
        <v>9</v>
      </c>
    </row>
    <row r="4" spans="1:16" x14ac:dyDescent="0.35">
      <c r="A4" s="36">
        <v>0</v>
      </c>
      <c r="B4" s="45">
        <v>0</v>
      </c>
      <c r="C4" s="46">
        <f>SUMIFS(Spain_Number_lightpaths!E:E,Spain_Number_lightpaths!D:D,A4,Spain_Number_lightpaths!C:C,B4)</f>
        <v>568</v>
      </c>
      <c r="D4" s="46">
        <f>SUMIFS(Sweden_Number_lightpaths!E:E,Sweden_Number_lightpaths!D:D,SummaryT!A4,Sweden_Number_lightpaths!C:C,B4)</f>
        <v>272</v>
      </c>
      <c r="E4" s="46">
        <f>SUMIFS(Germany_17_Number_lightpaths!E:E,Germany_17_Number_lightpaths!D:D,SummaryT!A4,Germany_17_Number_lightpaths!C:C,SummaryT!B4)</f>
        <v>468</v>
      </c>
      <c r="F4" s="46">
        <f>SUMIFS(Nobel_EU_Number_lightpaths!E:E,Nobel_EU_Number_lightpaths!D:D,SummaryT!A4,Nobel_EU_Number_lightpaths!C:C,SummaryT!B4)</f>
        <v>588</v>
      </c>
      <c r="G4" s="46">
        <v>36</v>
      </c>
      <c r="H4" s="38">
        <f>C4*G4</f>
        <v>20448</v>
      </c>
      <c r="I4" s="38">
        <f>D4*G4</f>
        <v>9792</v>
      </c>
      <c r="J4" s="38">
        <f>E4*G4</f>
        <v>16848</v>
      </c>
      <c r="K4" s="38">
        <f>F4*G4</f>
        <v>21168</v>
      </c>
      <c r="L4" s="38">
        <v>36</v>
      </c>
      <c r="M4" s="38">
        <f>C4*$L4</f>
        <v>20448</v>
      </c>
      <c r="N4" s="38">
        <f t="shared" ref="N4:P19" si="0">D4*$L4</f>
        <v>9792</v>
      </c>
      <c r="O4" s="38">
        <f t="shared" si="0"/>
        <v>16848</v>
      </c>
      <c r="P4" s="42">
        <f t="shared" si="0"/>
        <v>21168</v>
      </c>
    </row>
    <row r="5" spans="1:16" x14ac:dyDescent="0.35">
      <c r="A5" s="36">
        <v>0</v>
      </c>
      <c r="B5" s="45">
        <v>1</v>
      </c>
      <c r="C5" s="46">
        <f>SUMIFS(Spain_Number_lightpaths!E:E,Spain_Number_lightpaths!D:D,A5,Spain_Number_lightpaths!C:C,B5)</f>
        <v>144</v>
      </c>
      <c r="D5" s="46">
        <f>SUMIFS(Sweden_Number_lightpaths!E:E,Sweden_Number_lightpaths!D:D,SummaryT!A5,Sweden_Number_lightpaths!C:C,B5)</f>
        <v>388</v>
      </c>
      <c r="E5" s="46">
        <f>SUMIFS(Germany_17_Number_lightpaths!E:E,Germany_17_Number_lightpaths!D:D,SummaryT!A5,Germany_17_Number_lightpaths!C:C,SummaryT!B5)</f>
        <v>116</v>
      </c>
      <c r="F5" s="46">
        <f>SUMIFS(Nobel_EU_Number_lightpaths!E:E,Nobel_EU_Number_lightpaths!D:D,SummaryT!A5,Nobel_EU_Number_lightpaths!C:C,SummaryT!B5)</f>
        <v>406</v>
      </c>
      <c r="G5" s="46">
        <v>43.2</v>
      </c>
      <c r="H5" s="38">
        <f t="shared" ref="H5:H33" si="1">C5*G5</f>
        <v>6220.8</v>
      </c>
      <c r="I5" s="38">
        <f t="shared" ref="I5:I33" si="2">D5*G5</f>
        <v>16761.600000000002</v>
      </c>
      <c r="J5" s="38">
        <f t="shared" ref="J5:J33" si="3">E5*G5</f>
        <v>5011.2000000000007</v>
      </c>
      <c r="K5" s="38">
        <f t="shared" ref="K5:K33" si="4">F5*G5</f>
        <v>17539.2</v>
      </c>
      <c r="L5" s="38">
        <v>36</v>
      </c>
      <c r="M5" s="38">
        <f t="shared" ref="M5:P32" si="5">C5*$L5</f>
        <v>5184</v>
      </c>
      <c r="N5" s="38">
        <f t="shared" si="0"/>
        <v>13968</v>
      </c>
      <c r="O5" s="38">
        <f t="shared" si="0"/>
        <v>4176</v>
      </c>
      <c r="P5" s="42">
        <f t="shared" si="0"/>
        <v>14616</v>
      </c>
    </row>
    <row r="6" spans="1:16" x14ac:dyDescent="0.35">
      <c r="A6" s="36">
        <v>0</v>
      </c>
      <c r="B6" s="45">
        <v>2</v>
      </c>
      <c r="C6" s="46">
        <f>SUMIFS(Spain_Number_lightpaths!E:E,Spain_Number_lightpaths!D:D,A6,Spain_Number_lightpaths!C:C,B6)</f>
        <v>0</v>
      </c>
      <c r="D6" s="46">
        <f>SUMIFS(Sweden_Number_lightpaths!E:E,Sweden_Number_lightpaths!D:D,SummaryT!A6,Sweden_Number_lightpaths!C:C,B6)</f>
        <v>90</v>
      </c>
      <c r="E6" s="46">
        <f>SUMIFS(Germany_17_Number_lightpaths!E:E,Germany_17_Number_lightpaths!D:D,SummaryT!A6,Germany_17_Number_lightpaths!C:C,SummaryT!B6)</f>
        <v>0</v>
      </c>
      <c r="F6" s="46">
        <f>SUMIFS(Nobel_EU_Number_lightpaths!E:E,Nobel_EU_Number_lightpaths!D:D,SummaryT!A6,Nobel_EU_Number_lightpaths!C:C,SummaryT!B6)</f>
        <v>0</v>
      </c>
      <c r="G6" s="46">
        <f>36*$G$3</f>
        <v>54</v>
      </c>
      <c r="H6" s="38">
        <f>C6*G6</f>
        <v>0</v>
      </c>
      <c r="I6" s="38">
        <f>D6*G6</f>
        <v>4860</v>
      </c>
      <c r="J6" s="38">
        <f t="shared" si="3"/>
        <v>0</v>
      </c>
      <c r="K6" s="38">
        <f t="shared" si="4"/>
        <v>0</v>
      </c>
      <c r="L6" s="38">
        <v>36</v>
      </c>
      <c r="M6" s="38">
        <f t="shared" si="5"/>
        <v>0</v>
      </c>
      <c r="N6" s="38">
        <f t="shared" si="0"/>
        <v>3240</v>
      </c>
      <c r="O6" s="38">
        <f t="shared" si="0"/>
        <v>0</v>
      </c>
      <c r="P6" s="42">
        <f t="shared" si="0"/>
        <v>0</v>
      </c>
    </row>
    <row r="7" spans="1:16" x14ac:dyDescent="0.35">
      <c r="A7" s="36">
        <v>1</v>
      </c>
      <c r="B7" s="45">
        <v>0</v>
      </c>
      <c r="C7" s="46">
        <f>SUMIFS(Spain_Number_lightpaths!E:E,Spain_Number_lightpaths!D:D,A7,Spain_Number_lightpaths!C:C,B7)</f>
        <v>52</v>
      </c>
      <c r="D7" s="46">
        <f>SUMIFS(Sweden_Number_lightpaths!E:E,Sweden_Number_lightpaths!D:D,SummaryT!A7,Sweden_Number_lightpaths!C:C,B7)</f>
        <v>24</v>
      </c>
      <c r="E7" s="46">
        <f>SUMIFS(Germany_17_Number_lightpaths!E:E,Germany_17_Number_lightpaths!D:D,SummaryT!A7,Germany_17_Number_lightpaths!C:C,SummaryT!B7)</f>
        <v>66</v>
      </c>
      <c r="F7" s="46">
        <f>SUMIFS(Nobel_EU_Number_lightpaths!E:E,Nobel_EU_Number_lightpaths!D:D,SummaryT!A7,Nobel_EU_Number_lightpaths!C:C,SummaryT!B7)</f>
        <v>30</v>
      </c>
      <c r="G7" s="46">
        <v>36</v>
      </c>
      <c r="H7" s="38">
        <f t="shared" si="1"/>
        <v>1872</v>
      </c>
      <c r="I7" s="38">
        <f t="shared" si="2"/>
        <v>864</v>
      </c>
      <c r="J7" s="38">
        <f t="shared" si="3"/>
        <v>2376</v>
      </c>
      <c r="K7" s="38">
        <f t="shared" si="4"/>
        <v>1080</v>
      </c>
      <c r="L7" s="38">
        <v>36</v>
      </c>
      <c r="M7" s="38">
        <f t="shared" si="5"/>
        <v>1872</v>
      </c>
      <c r="N7" s="38">
        <f t="shared" si="0"/>
        <v>864</v>
      </c>
      <c r="O7" s="38">
        <f t="shared" si="0"/>
        <v>2376</v>
      </c>
      <c r="P7" s="42">
        <f t="shared" si="0"/>
        <v>1080</v>
      </c>
    </row>
    <row r="8" spans="1:16" x14ac:dyDescent="0.35">
      <c r="A8" s="36">
        <v>1</v>
      </c>
      <c r="B8" s="45">
        <v>1</v>
      </c>
      <c r="C8" s="46">
        <f>SUMIFS(Spain_Number_lightpaths!E:E,Spain_Number_lightpaths!D:D,A8,Spain_Number_lightpaths!C:C,B8)</f>
        <v>52</v>
      </c>
      <c r="D8" s="46">
        <f>SUMIFS(Sweden_Number_lightpaths!E:E,Sweden_Number_lightpaths!D:D,SummaryT!A8,Sweden_Number_lightpaths!C:C,B8)</f>
        <v>4</v>
      </c>
      <c r="E8" s="46">
        <f>SUMIFS(Germany_17_Number_lightpaths!E:E,Germany_17_Number_lightpaths!D:D,SummaryT!A8,Germany_17_Number_lightpaths!C:C,SummaryT!B8)</f>
        <v>48</v>
      </c>
      <c r="F8" s="46">
        <f>SUMIFS(Nobel_EU_Number_lightpaths!E:E,Nobel_EU_Number_lightpaths!D:D,SummaryT!A8,Nobel_EU_Number_lightpaths!C:C,SummaryT!B8)</f>
        <v>68</v>
      </c>
      <c r="G8" s="46">
        <v>43.2</v>
      </c>
      <c r="H8" s="38">
        <f t="shared" si="1"/>
        <v>2246.4</v>
      </c>
      <c r="I8" s="38">
        <f t="shared" si="2"/>
        <v>172.8</v>
      </c>
      <c r="J8" s="38">
        <f t="shared" si="3"/>
        <v>2073.6000000000004</v>
      </c>
      <c r="K8" s="38">
        <f t="shared" si="4"/>
        <v>2937.6000000000004</v>
      </c>
      <c r="L8" s="38">
        <v>36</v>
      </c>
      <c r="M8" s="38">
        <f t="shared" si="5"/>
        <v>1872</v>
      </c>
      <c r="N8" s="38">
        <f t="shared" si="0"/>
        <v>144</v>
      </c>
      <c r="O8" s="38">
        <f t="shared" si="0"/>
        <v>1728</v>
      </c>
      <c r="P8" s="42">
        <f t="shared" si="0"/>
        <v>2448</v>
      </c>
    </row>
    <row r="9" spans="1:16" x14ac:dyDescent="0.35">
      <c r="A9" s="36">
        <v>1</v>
      </c>
      <c r="B9" s="45">
        <v>2</v>
      </c>
      <c r="C9" s="46">
        <f>SUMIFS(Spain_Number_lightpaths!E:E,Spain_Number_lightpaths!D:D,A9,Spain_Number_lightpaths!C:C,B9)</f>
        <v>0</v>
      </c>
      <c r="D9" s="46">
        <f>SUMIFS(Sweden_Number_lightpaths!E:E,Sweden_Number_lightpaths!D:D,SummaryT!A9,Sweden_Number_lightpaths!C:C,B9)</f>
        <v>14</v>
      </c>
      <c r="E9" s="46">
        <f>SUMIFS(Germany_17_Number_lightpaths!E:E,Germany_17_Number_lightpaths!D:D,SummaryT!A9,Germany_17_Number_lightpaths!C:C,SummaryT!B9)</f>
        <v>26</v>
      </c>
      <c r="F9" s="46">
        <f>SUMIFS(Nobel_EU_Number_lightpaths!E:E,Nobel_EU_Number_lightpaths!D:D,SummaryT!A9,Nobel_EU_Number_lightpaths!C:C,SummaryT!B9)</f>
        <v>10</v>
      </c>
      <c r="G9" s="46">
        <f>36*$G$3</f>
        <v>54</v>
      </c>
      <c r="H9" s="38">
        <f t="shared" si="1"/>
        <v>0</v>
      </c>
      <c r="I9" s="38">
        <f t="shared" si="2"/>
        <v>756</v>
      </c>
      <c r="J9" s="38">
        <f t="shared" si="3"/>
        <v>1404</v>
      </c>
      <c r="K9" s="38">
        <f t="shared" si="4"/>
        <v>540</v>
      </c>
      <c r="L9" s="38">
        <v>36</v>
      </c>
      <c r="M9" s="38">
        <f t="shared" si="5"/>
        <v>0</v>
      </c>
      <c r="N9" s="38">
        <f t="shared" si="0"/>
        <v>504</v>
      </c>
      <c r="O9" s="38">
        <f t="shared" si="0"/>
        <v>936</v>
      </c>
      <c r="P9" s="42">
        <f t="shared" si="0"/>
        <v>360</v>
      </c>
    </row>
    <row r="10" spans="1:16" x14ac:dyDescent="0.35">
      <c r="A10" s="36">
        <v>2</v>
      </c>
      <c r="B10" s="45">
        <v>0</v>
      </c>
      <c r="C10" s="46">
        <f>SUMIFS(Spain_Number_lightpaths!E:E,Spain_Number_lightpaths!D:D,A10,Spain_Number_lightpaths!C:C,B10)</f>
        <v>58</v>
      </c>
      <c r="D10" s="46">
        <f>SUMIFS(Sweden_Number_lightpaths!E:E,Sweden_Number_lightpaths!D:D,SummaryT!A10,Sweden_Number_lightpaths!C:C,B10)</f>
        <v>34</v>
      </c>
      <c r="E10" s="46">
        <f>SUMIFS(Germany_17_Number_lightpaths!E:E,Germany_17_Number_lightpaths!D:D,SummaryT!A10,Germany_17_Number_lightpaths!C:C,SummaryT!B10)</f>
        <v>34</v>
      </c>
      <c r="F10" s="46">
        <f>SUMIFS(Nobel_EU_Number_lightpaths!E:E,Nobel_EU_Number_lightpaths!D:D,SummaryT!A10,Nobel_EU_Number_lightpaths!C:C,SummaryT!B10)</f>
        <v>26</v>
      </c>
      <c r="G10" s="46">
        <v>36</v>
      </c>
      <c r="H10" s="38">
        <f t="shared" si="1"/>
        <v>2088</v>
      </c>
      <c r="I10" s="38">
        <f t="shared" si="2"/>
        <v>1224</v>
      </c>
      <c r="J10" s="38">
        <f t="shared" si="3"/>
        <v>1224</v>
      </c>
      <c r="K10" s="38">
        <f t="shared" si="4"/>
        <v>936</v>
      </c>
      <c r="L10" s="38">
        <v>36</v>
      </c>
      <c r="M10" s="38">
        <f t="shared" si="5"/>
        <v>2088</v>
      </c>
      <c r="N10" s="38">
        <f t="shared" si="0"/>
        <v>1224</v>
      </c>
      <c r="O10" s="38">
        <f t="shared" si="0"/>
        <v>1224</v>
      </c>
      <c r="P10" s="42">
        <f t="shared" si="0"/>
        <v>936</v>
      </c>
    </row>
    <row r="11" spans="1:16" x14ac:dyDescent="0.35">
      <c r="A11" s="36">
        <v>2</v>
      </c>
      <c r="B11" s="45">
        <v>1</v>
      </c>
      <c r="C11" s="46">
        <f>SUMIFS(Spain_Number_lightpaths!E:E,Spain_Number_lightpaths!D:D,A11,Spain_Number_lightpaths!C:C,B11)</f>
        <v>60</v>
      </c>
      <c r="D11" s="46">
        <f>SUMIFS(Sweden_Number_lightpaths!E:E,Sweden_Number_lightpaths!D:D,SummaryT!A11,Sweden_Number_lightpaths!C:C,B11)</f>
        <v>2</v>
      </c>
      <c r="E11" s="46">
        <f>SUMIFS(Germany_17_Number_lightpaths!E:E,Germany_17_Number_lightpaths!D:D,SummaryT!A11,Germany_17_Number_lightpaths!C:C,SummaryT!B11)</f>
        <v>50</v>
      </c>
      <c r="F11" s="46">
        <f>SUMIFS(Nobel_EU_Number_lightpaths!E:E,Nobel_EU_Number_lightpaths!D:D,SummaryT!A11,Nobel_EU_Number_lightpaths!C:C,SummaryT!B11)</f>
        <v>50</v>
      </c>
      <c r="G11" s="46">
        <v>43.2</v>
      </c>
      <c r="H11" s="38">
        <f t="shared" si="1"/>
        <v>2592</v>
      </c>
      <c r="I11" s="38">
        <f t="shared" si="2"/>
        <v>86.4</v>
      </c>
      <c r="J11" s="38">
        <f t="shared" si="3"/>
        <v>2160</v>
      </c>
      <c r="K11" s="38">
        <f t="shared" si="4"/>
        <v>2160</v>
      </c>
      <c r="L11" s="38">
        <v>36</v>
      </c>
      <c r="M11" s="38">
        <f t="shared" si="5"/>
        <v>2160</v>
      </c>
      <c r="N11" s="38">
        <f t="shared" si="0"/>
        <v>72</v>
      </c>
      <c r="O11" s="38">
        <f t="shared" si="0"/>
        <v>1800</v>
      </c>
      <c r="P11" s="42">
        <f t="shared" si="0"/>
        <v>1800</v>
      </c>
    </row>
    <row r="12" spans="1:16" x14ac:dyDescent="0.35">
      <c r="A12" s="36">
        <v>2</v>
      </c>
      <c r="B12" s="45">
        <v>2</v>
      </c>
      <c r="C12" s="46">
        <f>SUMIFS(Spain_Number_lightpaths!E:E,Spain_Number_lightpaths!D:D,A12,Spain_Number_lightpaths!C:C,B12)</f>
        <v>72</v>
      </c>
      <c r="D12" s="46">
        <f>SUMIFS(Sweden_Number_lightpaths!E:E,Sweden_Number_lightpaths!D:D,SummaryT!A12,Sweden_Number_lightpaths!C:C,B12)</f>
        <v>70</v>
      </c>
      <c r="E12" s="46">
        <f>SUMIFS(Germany_17_Number_lightpaths!E:E,Germany_17_Number_lightpaths!D:D,SummaryT!A12,Germany_17_Number_lightpaths!C:C,SummaryT!B12)</f>
        <v>82</v>
      </c>
      <c r="F12" s="46">
        <f>SUMIFS(Nobel_EU_Number_lightpaths!E:E,Nobel_EU_Number_lightpaths!D:D,SummaryT!A12,Nobel_EU_Number_lightpaths!C:C,SummaryT!B12)</f>
        <v>148</v>
      </c>
      <c r="G12" s="46">
        <f>36*$G$3</f>
        <v>54</v>
      </c>
      <c r="H12" s="38">
        <f t="shared" si="1"/>
        <v>3888</v>
      </c>
      <c r="I12" s="38">
        <f t="shared" si="2"/>
        <v>3780</v>
      </c>
      <c r="J12" s="38">
        <f t="shared" si="3"/>
        <v>4428</v>
      </c>
      <c r="K12" s="38">
        <f t="shared" si="4"/>
        <v>7992</v>
      </c>
      <c r="L12" s="38">
        <v>36</v>
      </c>
      <c r="M12" s="38">
        <f t="shared" si="5"/>
        <v>2592</v>
      </c>
      <c r="N12" s="38">
        <f t="shared" si="0"/>
        <v>2520</v>
      </c>
      <c r="O12" s="38">
        <f t="shared" si="0"/>
        <v>2952</v>
      </c>
      <c r="P12" s="42">
        <f t="shared" si="0"/>
        <v>5328</v>
      </c>
    </row>
    <row r="13" spans="1:16" x14ac:dyDescent="0.35">
      <c r="A13" s="36">
        <v>3</v>
      </c>
      <c r="B13" s="45">
        <v>0</v>
      </c>
      <c r="C13" s="46">
        <f>SUMIFS(Spain_Number_lightpaths!E:E,Spain_Number_lightpaths!D:D,A13,Spain_Number_lightpaths!C:C,B13)</f>
        <v>80</v>
      </c>
      <c r="D13" s="46">
        <f>SUMIFS(Sweden_Number_lightpaths!E:E,Sweden_Number_lightpaths!D:D,SummaryT!A13,Sweden_Number_lightpaths!C:C,B13)</f>
        <v>26</v>
      </c>
      <c r="E13" s="46">
        <f>SUMIFS(Germany_17_Number_lightpaths!E:E,Germany_17_Number_lightpaths!D:D,SummaryT!A13,Germany_17_Number_lightpaths!C:C,SummaryT!B13)</f>
        <v>34</v>
      </c>
      <c r="F13" s="46">
        <f>SUMIFS(Nobel_EU_Number_lightpaths!E:E,Nobel_EU_Number_lightpaths!D:D,SummaryT!A13,Nobel_EU_Number_lightpaths!C:C,SummaryT!B13)</f>
        <v>26</v>
      </c>
      <c r="G13" s="46">
        <v>36</v>
      </c>
      <c r="H13" s="38">
        <f t="shared" si="1"/>
        <v>2880</v>
      </c>
      <c r="I13" s="38">
        <f t="shared" si="2"/>
        <v>936</v>
      </c>
      <c r="J13" s="38">
        <f t="shared" si="3"/>
        <v>1224</v>
      </c>
      <c r="K13" s="38">
        <f t="shared" si="4"/>
        <v>936</v>
      </c>
      <c r="L13" s="38">
        <v>36</v>
      </c>
      <c r="M13" s="38">
        <f t="shared" si="5"/>
        <v>2880</v>
      </c>
      <c r="N13" s="38">
        <f t="shared" si="0"/>
        <v>936</v>
      </c>
      <c r="O13" s="38">
        <f t="shared" si="0"/>
        <v>1224</v>
      </c>
      <c r="P13" s="42">
        <f t="shared" si="0"/>
        <v>936</v>
      </c>
    </row>
    <row r="14" spans="1:16" x14ac:dyDescent="0.35">
      <c r="A14" s="36">
        <v>3</v>
      </c>
      <c r="B14" s="45">
        <v>1</v>
      </c>
      <c r="C14" s="46">
        <f>SUMIFS(Spain_Number_lightpaths!E:E,Spain_Number_lightpaths!D:D,A14,Spain_Number_lightpaths!C:C,B14)</f>
        <v>64</v>
      </c>
      <c r="D14" s="46">
        <f>SUMIFS(Sweden_Number_lightpaths!E:E,Sweden_Number_lightpaths!D:D,SummaryT!A14,Sweden_Number_lightpaths!C:C,B14)</f>
        <v>6</v>
      </c>
      <c r="E14" s="46">
        <f>SUMIFS(Germany_17_Number_lightpaths!E:E,Germany_17_Number_lightpaths!D:D,SummaryT!A14,Germany_17_Number_lightpaths!C:C,SummaryT!B14)</f>
        <v>78</v>
      </c>
      <c r="F14" s="46">
        <f>SUMIFS(Nobel_EU_Number_lightpaths!E:E,Nobel_EU_Number_lightpaths!D:D,SummaryT!A14,Nobel_EU_Number_lightpaths!C:C,SummaryT!B14)</f>
        <v>42</v>
      </c>
      <c r="G14" s="46">
        <v>43.2</v>
      </c>
      <c r="H14" s="38">
        <f t="shared" si="1"/>
        <v>2764.8</v>
      </c>
      <c r="I14" s="38">
        <f t="shared" si="2"/>
        <v>259.20000000000005</v>
      </c>
      <c r="J14" s="38">
        <f t="shared" si="3"/>
        <v>3369.6000000000004</v>
      </c>
      <c r="K14" s="38">
        <f t="shared" si="4"/>
        <v>1814.4</v>
      </c>
      <c r="L14" s="38">
        <v>36</v>
      </c>
      <c r="M14" s="38">
        <f t="shared" si="5"/>
        <v>2304</v>
      </c>
      <c r="N14" s="38">
        <f t="shared" si="0"/>
        <v>216</v>
      </c>
      <c r="O14" s="38">
        <f t="shared" si="0"/>
        <v>2808</v>
      </c>
      <c r="P14" s="42">
        <f t="shared" si="0"/>
        <v>1512</v>
      </c>
    </row>
    <row r="15" spans="1:16" x14ac:dyDescent="0.35">
      <c r="A15" s="36">
        <v>3</v>
      </c>
      <c r="B15" s="45">
        <v>2</v>
      </c>
      <c r="C15" s="46">
        <f>SUMIFS(Spain_Number_lightpaths!E:E,Spain_Number_lightpaths!D:D,A15,Spain_Number_lightpaths!C:C,B15)</f>
        <v>76</v>
      </c>
      <c r="D15" s="46">
        <f>SUMIFS(Sweden_Number_lightpaths!E:E,Sweden_Number_lightpaths!D:D,SummaryT!A15,Sweden_Number_lightpaths!C:C,B15)</f>
        <v>90</v>
      </c>
      <c r="E15" s="46">
        <f>SUMIFS(Germany_17_Number_lightpaths!E:E,Germany_17_Number_lightpaths!D:D,SummaryT!A15,Germany_17_Number_lightpaths!C:C,SummaryT!B15)</f>
        <v>132</v>
      </c>
      <c r="F15" s="46">
        <f>SUMIFS(Nobel_EU_Number_lightpaths!E:E,Nobel_EU_Number_lightpaths!D:D,SummaryT!A15,Nobel_EU_Number_lightpaths!C:C,SummaryT!B15)</f>
        <v>190</v>
      </c>
      <c r="G15" s="46">
        <f>36*$G$3</f>
        <v>54</v>
      </c>
      <c r="H15" s="38">
        <f t="shared" si="1"/>
        <v>4104</v>
      </c>
      <c r="I15" s="38">
        <f t="shared" si="2"/>
        <v>4860</v>
      </c>
      <c r="J15" s="38">
        <f t="shared" si="3"/>
        <v>7128</v>
      </c>
      <c r="K15" s="38">
        <f t="shared" si="4"/>
        <v>10260</v>
      </c>
      <c r="L15" s="38">
        <v>36</v>
      </c>
      <c r="M15" s="38">
        <f t="shared" si="5"/>
        <v>2736</v>
      </c>
      <c r="N15" s="38">
        <f t="shared" si="0"/>
        <v>3240</v>
      </c>
      <c r="O15" s="38">
        <f t="shared" si="0"/>
        <v>4752</v>
      </c>
      <c r="P15" s="42">
        <f t="shared" si="0"/>
        <v>6840</v>
      </c>
    </row>
    <row r="16" spans="1:16" x14ac:dyDescent="0.35">
      <c r="A16" s="36">
        <v>4</v>
      </c>
      <c r="B16" s="45">
        <v>0</v>
      </c>
      <c r="C16" s="46">
        <f>SUMIFS(Spain_Number_lightpaths!E:E,Spain_Number_lightpaths!D:D,A16,Spain_Number_lightpaths!C:C,B16)</f>
        <v>56</v>
      </c>
      <c r="D16" s="46">
        <f>SUMIFS(Sweden_Number_lightpaths!E:E,Sweden_Number_lightpaths!D:D,SummaryT!A16,Sweden_Number_lightpaths!C:C,B16)</f>
        <v>24</v>
      </c>
      <c r="E16" s="46">
        <f>SUMIFS(Germany_17_Number_lightpaths!E:E,Germany_17_Number_lightpaths!D:D,SummaryT!A16,Germany_17_Number_lightpaths!C:C,SummaryT!B16)</f>
        <v>100</v>
      </c>
      <c r="F16" s="46">
        <f>SUMIFS(Nobel_EU_Number_lightpaths!E:E,Nobel_EU_Number_lightpaths!D:D,SummaryT!A16,Nobel_EU_Number_lightpaths!C:C,SummaryT!B16)</f>
        <v>114</v>
      </c>
      <c r="G16" s="46">
        <v>36</v>
      </c>
      <c r="H16" s="38">
        <f t="shared" si="1"/>
        <v>2016</v>
      </c>
      <c r="I16" s="38">
        <f t="shared" si="2"/>
        <v>864</v>
      </c>
      <c r="J16" s="38">
        <f t="shared" si="3"/>
        <v>3600</v>
      </c>
      <c r="K16" s="38">
        <f t="shared" si="4"/>
        <v>4104</v>
      </c>
      <c r="L16" s="38">
        <v>36</v>
      </c>
      <c r="M16" s="38">
        <f t="shared" si="5"/>
        <v>2016</v>
      </c>
      <c r="N16" s="38">
        <f t="shared" si="0"/>
        <v>864</v>
      </c>
      <c r="O16" s="38">
        <f t="shared" si="0"/>
        <v>3600</v>
      </c>
      <c r="P16" s="42">
        <f t="shared" si="0"/>
        <v>4104</v>
      </c>
    </row>
    <row r="17" spans="1:16" x14ac:dyDescent="0.35">
      <c r="A17" s="36">
        <v>4</v>
      </c>
      <c r="B17" s="45">
        <v>1</v>
      </c>
      <c r="C17" s="46">
        <f>SUMIFS(Spain_Number_lightpaths!E:E,Spain_Number_lightpaths!D:D,A17,Spain_Number_lightpaths!C:C,B17)</f>
        <v>116</v>
      </c>
      <c r="D17" s="46">
        <f>SUMIFS(Sweden_Number_lightpaths!E:E,Sweden_Number_lightpaths!D:D,SummaryT!A17,Sweden_Number_lightpaths!C:C,B17)</f>
        <v>22</v>
      </c>
      <c r="E17" s="46">
        <f>SUMIFS(Germany_17_Number_lightpaths!E:E,Germany_17_Number_lightpaths!D:D,SummaryT!A17,Germany_17_Number_lightpaths!C:C,SummaryT!B17)</f>
        <v>96</v>
      </c>
      <c r="F17" s="46">
        <f>SUMIFS(Nobel_EU_Number_lightpaths!E:E,Nobel_EU_Number_lightpaths!D:D,SummaryT!A17,Nobel_EU_Number_lightpaths!C:C,SummaryT!B17)</f>
        <v>68</v>
      </c>
      <c r="G17" s="46">
        <v>43.2</v>
      </c>
      <c r="H17" s="38">
        <f t="shared" si="1"/>
        <v>5011.2000000000007</v>
      </c>
      <c r="I17" s="38">
        <f t="shared" si="2"/>
        <v>950.40000000000009</v>
      </c>
      <c r="J17" s="38">
        <f t="shared" si="3"/>
        <v>4147.2000000000007</v>
      </c>
      <c r="K17" s="38">
        <f t="shared" si="4"/>
        <v>2937.6000000000004</v>
      </c>
      <c r="L17" s="38">
        <v>36</v>
      </c>
      <c r="M17" s="38">
        <f t="shared" si="5"/>
        <v>4176</v>
      </c>
      <c r="N17" s="38">
        <f t="shared" si="0"/>
        <v>792</v>
      </c>
      <c r="O17" s="38">
        <f t="shared" si="0"/>
        <v>3456</v>
      </c>
      <c r="P17" s="42">
        <f t="shared" si="0"/>
        <v>2448</v>
      </c>
    </row>
    <row r="18" spans="1:16" x14ac:dyDescent="0.35">
      <c r="A18" s="36">
        <v>4</v>
      </c>
      <c r="B18" s="45">
        <v>2</v>
      </c>
      <c r="C18" s="46">
        <f>SUMIFS(Spain_Number_lightpaths!E:E,Spain_Number_lightpaths!D:D,A18,Spain_Number_lightpaths!C:C,B18)</f>
        <v>140</v>
      </c>
      <c r="D18" s="46">
        <f>SUMIFS(Sweden_Number_lightpaths!E:E,Sweden_Number_lightpaths!D:D,SummaryT!A18,Sweden_Number_lightpaths!C:C,B18)</f>
        <v>182</v>
      </c>
      <c r="E18" s="46">
        <f>SUMIFS(Germany_17_Number_lightpaths!E:E,Germany_17_Number_lightpaths!D:D,SummaryT!A18,Germany_17_Number_lightpaths!C:C,SummaryT!B18)</f>
        <v>142</v>
      </c>
      <c r="F18" s="46">
        <f>SUMIFS(Nobel_EU_Number_lightpaths!E:E,Nobel_EU_Number_lightpaths!D:D,SummaryT!A18,Nobel_EU_Number_lightpaths!C:C,SummaryT!B18)</f>
        <v>200</v>
      </c>
      <c r="G18" s="46">
        <f>36*$G$3</f>
        <v>54</v>
      </c>
      <c r="H18" s="38">
        <f t="shared" si="1"/>
        <v>7560</v>
      </c>
      <c r="I18" s="38">
        <f t="shared" si="2"/>
        <v>9828</v>
      </c>
      <c r="J18" s="38">
        <f t="shared" si="3"/>
        <v>7668</v>
      </c>
      <c r="K18" s="38">
        <f t="shared" si="4"/>
        <v>10800</v>
      </c>
      <c r="L18" s="38">
        <v>36</v>
      </c>
      <c r="M18" s="38">
        <f t="shared" si="5"/>
        <v>5040</v>
      </c>
      <c r="N18" s="38">
        <f t="shared" si="0"/>
        <v>6552</v>
      </c>
      <c r="O18" s="38">
        <f t="shared" si="0"/>
        <v>5112</v>
      </c>
      <c r="P18" s="42">
        <f t="shared" si="0"/>
        <v>7200</v>
      </c>
    </row>
    <row r="19" spans="1:16" x14ac:dyDescent="0.35">
      <c r="A19" s="36">
        <v>5</v>
      </c>
      <c r="B19" s="45">
        <v>0</v>
      </c>
      <c r="C19" s="46">
        <f>SUMIFS(Spain_Number_lightpaths!E:E,Spain_Number_lightpaths!D:D,A19,Spain_Number_lightpaths!C:C,B19)</f>
        <v>208</v>
      </c>
      <c r="D19" s="46">
        <f>SUMIFS(Sweden_Number_lightpaths!E:E,Sweden_Number_lightpaths!D:D,SummaryT!A19,Sweden_Number_lightpaths!C:C,B19)</f>
        <v>178</v>
      </c>
      <c r="E19" s="46">
        <f>SUMIFS(Germany_17_Number_lightpaths!E:E,Germany_17_Number_lightpaths!D:D,SummaryT!A19,Germany_17_Number_lightpaths!C:C,SummaryT!B19)</f>
        <v>150</v>
      </c>
      <c r="F19" s="46">
        <f>SUMIFS(Nobel_EU_Number_lightpaths!E:E,Nobel_EU_Number_lightpaths!D:D,SummaryT!A19,Nobel_EU_Number_lightpaths!C:C,SummaryT!B19)</f>
        <v>268</v>
      </c>
      <c r="G19" s="46">
        <v>36</v>
      </c>
      <c r="H19" s="38">
        <f t="shared" si="1"/>
        <v>7488</v>
      </c>
      <c r="I19" s="38">
        <f t="shared" si="2"/>
        <v>6408</v>
      </c>
      <c r="J19" s="38">
        <f t="shared" si="3"/>
        <v>5400</v>
      </c>
      <c r="K19" s="38">
        <f t="shared" si="4"/>
        <v>9648</v>
      </c>
      <c r="L19" s="38">
        <v>36</v>
      </c>
      <c r="M19" s="38">
        <f t="shared" si="5"/>
        <v>7488</v>
      </c>
      <c r="N19" s="38">
        <f t="shared" si="0"/>
        <v>6408</v>
      </c>
      <c r="O19" s="38">
        <f t="shared" si="0"/>
        <v>5400</v>
      </c>
      <c r="P19" s="42">
        <f t="shared" si="0"/>
        <v>9648</v>
      </c>
    </row>
    <row r="20" spans="1:16" x14ac:dyDescent="0.35">
      <c r="A20" s="36">
        <v>5</v>
      </c>
      <c r="B20" s="45">
        <v>1</v>
      </c>
      <c r="C20" s="46">
        <f>SUMIFS(Spain_Number_lightpaths!E:E,Spain_Number_lightpaths!D:D,A20,Spain_Number_lightpaths!C:C,B20)</f>
        <v>182</v>
      </c>
      <c r="D20" s="46">
        <f>SUMIFS(Sweden_Number_lightpaths!E:E,Sweden_Number_lightpaths!D:D,SummaryT!A20,Sweden_Number_lightpaths!C:C,B20)</f>
        <v>136</v>
      </c>
      <c r="E20" s="46">
        <f>SUMIFS(Germany_17_Number_lightpaths!E:E,Germany_17_Number_lightpaths!D:D,SummaryT!A20,Germany_17_Number_lightpaths!C:C,SummaryT!B20)</f>
        <v>156</v>
      </c>
      <c r="F20" s="46">
        <f>SUMIFS(Nobel_EU_Number_lightpaths!E:E,Nobel_EU_Number_lightpaths!D:D,SummaryT!A20,Nobel_EU_Number_lightpaths!C:C,SummaryT!B20)</f>
        <v>166</v>
      </c>
      <c r="G20" s="46">
        <v>43.2</v>
      </c>
      <c r="H20" s="38">
        <f t="shared" si="1"/>
        <v>7862.4000000000005</v>
      </c>
      <c r="I20" s="38">
        <f t="shared" si="2"/>
        <v>5875.2000000000007</v>
      </c>
      <c r="J20" s="38">
        <f t="shared" si="3"/>
        <v>6739.2000000000007</v>
      </c>
      <c r="K20" s="38">
        <f t="shared" si="4"/>
        <v>7171.2000000000007</v>
      </c>
      <c r="L20" s="38">
        <v>36</v>
      </c>
      <c r="M20" s="38">
        <f t="shared" si="5"/>
        <v>6552</v>
      </c>
      <c r="N20" s="38">
        <f t="shared" si="5"/>
        <v>4896</v>
      </c>
      <c r="O20" s="38">
        <f t="shared" si="5"/>
        <v>5616</v>
      </c>
      <c r="P20" s="42">
        <f t="shared" si="5"/>
        <v>5976</v>
      </c>
    </row>
    <row r="21" spans="1:16" x14ac:dyDescent="0.35">
      <c r="A21" s="36">
        <v>5</v>
      </c>
      <c r="B21" s="45">
        <v>2</v>
      </c>
      <c r="C21" s="46">
        <f>SUMIFS(Spain_Number_lightpaths!E:E,Spain_Number_lightpaths!D:D,A21,Spain_Number_lightpaths!C:C,B21)</f>
        <v>26</v>
      </c>
      <c r="D21" s="46">
        <f>SUMIFS(Sweden_Number_lightpaths!E:E,Sweden_Number_lightpaths!D:D,SummaryT!A21,Sweden_Number_lightpaths!C:C,B21)</f>
        <v>34</v>
      </c>
      <c r="E21" s="46">
        <f>SUMIFS(Germany_17_Number_lightpaths!E:E,Germany_17_Number_lightpaths!D:D,SummaryT!A21,Germany_17_Number_lightpaths!C:C,SummaryT!B21)</f>
        <v>44</v>
      </c>
      <c r="F21" s="46">
        <f>SUMIFS(Nobel_EU_Number_lightpaths!E:E,Nobel_EU_Number_lightpaths!D:D,SummaryT!A21,Nobel_EU_Number_lightpaths!C:C,SummaryT!B21)</f>
        <v>56</v>
      </c>
      <c r="G21" s="46">
        <f>36*$G$3</f>
        <v>54</v>
      </c>
      <c r="H21" s="38">
        <f t="shared" si="1"/>
        <v>1404</v>
      </c>
      <c r="I21" s="38">
        <f t="shared" si="2"/>
        <v>1836</v>
      </c>
      <c r="J21" s="38">
        <f t="shared" si="3"/>
        <v>2376</v>
      </c>
      <c r="K21" s="38">
        <f t="shared" si="4"/>
        <v>3024</v>
      </c>
      <c r="L21" s="38">
        <v>36</v>
      </c>
      <c r="M21" s="38">
        <f t="shared" si="5"/>
        <v>936</v>
      </c>
      <c r="N21" s="38">
        <f t="shared" si="5"/>
        <v>1224</v>
      </c>
      <c r="O21" s="38">
        <f t="shared" si="5"/>
        <v>1584</v>
      </c>
      <c r="P21" s="42">
        <f t="shared" si="5"/>
        <v>2016</v>
      </c>
    </row>
    <row r="22" spans="1:16" x14ac:dyDescent="0.35">
      <c r="A22" s="36">
        <v>6</v>
      </c>
      <c r="B22" s="45">
        <v>0</v>
      </c>
      <c r="C22" s="46">
        <f>SUMIFS(Spain_Number_lightpaths!E:E,Spain_Number_lightpaths!D:D,A22,Spain_Number_lightpaths!C:C,B22)</f>
        <v>72</v>
      </c>
      <c r="D22" s="46">
        <f>SUMIFS(Sweden_Number_lightpaths!E:E,Sweden_Number_lightpaths!D:D,SummaryT!A22,Sweden_Number_lightpaths!C:C,B22)</f>
        <v>22</v>
      </c>
      <c r="E22" s="46">
        <f>SUMIFS(Germany_17_Number_lightpaths!E:E,Germany_17_Number_lightpaths!D:D,SummaryT!A22,Germany_17_Number_lightpaths!C:C,SummaryT!B22)</f>
        <v>60</v>
      </c>
      <c r="F22" s="46">
        <f>SUMIFS(Nobel_EU_Number_lightpaths!E:E,Nobel_EU_Number_lightpaths!D:D,SummaryT!A22,Nobel_EU_Number_lightpaths!C:C,SummaryT!B22)</f>
        <v>44</v>
      </c>
      <c r="G22" s="46">
        <v>36</v>
      </c>
      <c r="H22" s="38">
        <f t="shared" si="1"/>
        <v>2592</v>
      </c>
      <c r="I22" s="38">
        <f t="shared" si="2"/>
        <v>792</v>
      </c>
      <c r="J22" s="38">
        <f t="shared" si="3"/>
        <v>2160</v>
      </c>
      <c r="K22" s="38">
        <f t="shared" si="4"/>
        <v>1584</v>
      </c>
      <c r="L22" s="38">
        <v>36</v>
      </c>
      <c r="M22" s="38">
        <f t="shared" si="5"/>
        <v>2592</v>
      </c>
      <c r="N22" s="38">
        <f t="shared" si="5"/>
        <v>792</v>
      </c>
      <c r="O22" s="38">
        <f t="shared" si="5"/>
        <v>2160</v>
      </c>
      <c r="P22" s="42">
        <f t="shared" si="5"/>
        <v>1584</v>
      </c>
    </row>
    <row r="23" spans="1:16" x14ac:dyDescent="0.35">
      <c r="A23" s="36">
        <v>6</v>
      </c>
      <c r="B23" s="45">
        <v>1</v>
      </c>
      <c r="C23" s="46">
        <f>SUMIFS(Spain_Number_lightpaths!E:E,Spain_Number_lightpaths!D:D,A23,Spain_Number_lightpaths!C:C,B23)</f>
        <v>352</v>
      </c>
      <c r="D23" s="46">
        <f>SUMIFS(Sweden_Number_lightpaths!E:E,Sweden_Number_lightpaths!D:D,SummaryT!A23,Sweden_Number_lightpaths!C:C,B23)</f>
        <v>186</v>
      </c>
      <c r="E23" s="46">
        <f>SUMIFS(Germany_17_Number_lightpaths!E:E,Germany_17_Number_lightpaths!D:D,SummaryT!A23,Germany_17_Number_lightpaths!C:C,SummaryT!B23)</f>
        <v>320</v>
      </c>
      <c r="F23" s="46">
        <f>SUMIFS(Nobel_EU_Number_lightpaths!E:E,Nobel_EU_Number_lightpaths!D:D,SummaryT!A23,Nobel_EU_Number_lightpaths!C:C,SummaryT!B23)</f>
        <v>352</v>
      </c>
      <c r="G23" s="46">
        <v>43.2</v>
      </c>
      <c r="H23" s="38">
        <f t="shared" si="1"/>
        <v>15206.400000000001</v>
      </c>
      <c r="I23" s="38">
        <f t="shared" si="2"/>
        <v>8035.2000000000007</v>
      </c>
      <c r="J23" s="38">
        <f t="shared" si="3"/>
        <v>13824</v>
      </c>
      <c r="K23" s="38">
        <f t="shared" si="4"/>
        <v>15206.400000000001</v>
      </c>
      <c r="L23" s="38">
        <v>36</v>
      </c>
      <c r="M23" s="38">
        <f t="shared" si="5"/>
        <v>12672</v>
      </c>
      <c r="N23" s="38">
        <f t="shared" si="5"/>
        <v>6696</v>
      </c>
      <c r="O23" s="38">
        <f t="shared" si="5"/>
        <v>11520</v>
      </c>
      <c r="P23" s="42">
        <f t="shared" si="5"/>
        <v>12672</v>
      </c>
    </row>
    <row r="24" spans="1:16" x14ac:dyDescent="0.35">
      <c r="A24" s="36">
        <v>6</v>
      </c>
      <c r="B24" s="45">
        <v>2</v>
      </c>
      <c r="C24" s="46">
        <f>SUMIFS(Spain_Number_lightpaths!E:E,Spain_Number_lightpaths!D:D,A24,Spain_Number_lightpaths!C:C,B24)</f>
        <v>92</v>
      </c>
      <c r="D24" s="46">
        <f>SUMIFS(Sweden_Number_lightpaths!E:E,Sweden_Number_lightpaths!D:D,SummaryT!A24,Sweden_Number_lightpaths!C:C,B24)</f>
        <v>180</v>
      </c>
      <c r="E24" s="46">
        <f>SUMIFS(Germany_17_Number_lightpaths!E:E,Germany_17_Number_lightpaths!D:D,SummaryT!A24,Germany_17_Number_lightpaths!C:C,SummaryT!B24)</f>
        <v>76</v>
      </c>
      <c r="F24" s="46">
        <f>SUMIFS(Nobel_EU_Number_lightpaths!E:E,Nobel_EU_Number_lightpaths!D:D,SummaryT!A24,Nobel_EU_Number_lightpaths!C:C,SummaryT!B24)</f>
        <v>174</v>
      </c>
      <c r="G24" s="46">
        <f>36*$G$3</f>
        <v>54</v>
      </c>
      <c r="H24" s="38">
        <f t="shared" si="1"/>
        <v>4968</v>
      </c>
      <c r="I24" s="38">
        <f t="shared" si="2"/>
        <v>9720</v>
      </c>
      <c r="J24" s="38">
        <f t="shared" si="3"/>
        <v>4104</v>
      </c>
      <c r="K24" s="38">
        <f t="shared" si="4"/>
        <v>9396</v>
      </c>
      <c r="L24" s="38">
        <v>36</v>
      </c>
      <c r="M24" s="38">
        <f t="shared" si="5"/>
        <v>3312</v>
      </c>
      <c r="N24" s="38">
        <f t="shared" si="5"/>
        <v>6480</v>
      </c>
      <c r="O24" s="38">
        <f t="shared" si="5"/>
        <v>2736</v>
      </c>
      <c r="P24" s="42">
        <f t="shared" si="5"/>
        <v>6264</v>
      </c>
    </row>
    <row r="25" spans="1:16" x14ac:dyDescent="0.35">
      <c r="A25" s="36">
        <v>7</v>
      </c>
      <c r="B25" s="45">
        <v>0</v>
      </c>
      <c r="C25" s="46">
        <f>SUMIFS(Spain_Number_lightpaths!E:E,Spain_Number_lightpaths!D:D,A25,Spain_Number_lightpaths!C:C,B25)</f>
        <v>24</v>
      </c>
      <c r="D25" s="46">
        <f>SUMIFS(Sweden_Number_lightpaths!E:E,Sweden_Number_lightpaths!D:D,SummaryT!A25,Sweden_Number_lightpaths!C:C,B25)</f>
        <v>8</v>
      </c>
      <c r="E25" s="46">
        <f>SUMIFS(Germany_17_Number_lightpaths!E:E,Germany_17_Number_lightpaths!D:D,SummaryT!A25,Germany_17_Number_lightpaths!C:C,SummaryT!B25)</f>
        <v>38</v>
      </c>
      <c r="F25" s="46">
        <f>SUMIFS(Nobel_EU_Number_lightpaths!E:E,Nobel_EU_Number_lightpaths!D:D,SummaryT!A25,Nobel_EU_Number_lightpaths!C:C,SummaryT!B25)</f>
        <v>8</v>
      </c>
      <c r="G25" s="46">
        <v>36</v>
      </c>
      <c r="H25" s="38">
        <f t="shared" si="1"/>
        <v>864</v>
      </c>
      <c r="I25" s="38">
        <f t="shared" si="2"/>
        <v>288</v>
      </c>
      <c r="J25" s="38">
        <f t="shared" si="3"/>
        <v>1368</v>
      </c>
      <c r="K25" s="38">
        <f t="shared" si="4"/>
        <v>288</v>
      </c>
      <c r="L25" s="38">
        <v>36</v>
      </c>
      <c r="M25" s="38">
        <f t="shared" si="5"/>
        <v>864</v>
      </c>
      <c r="N25" s="38">
        <f t="shared" si="5"/>
        <v>288</v>
      </c>
      <c r="O25" s="38">
        <f t="shared" si="5"/>
        <v>1368</v>
      </c>
      <c r="P25" s="42">
        <f t="shared" si="5"/>
        <v>288</v>
      </c>
    </row>
    <row r="26" spans="1:16" x14ac:dyDescent="0.35">
      <c r="A26" s="36">
        <v>7</v>
      </c>
      <c r="B26" s="45">
        <v>1</v>
      </c>
      <c r="C26" s="46">
        <f>SUMIFS(Spain_Number_lightpaths!E:E,Spain_Number_lightpaths!D:D,A26,Spain_Number_lightpaths!C:C,B26)</f>
        <v>120</v>
      </c>
      <c r="D26" s="46">
        <f>SUMIFS(Sweden_Number_lightpaths!E:E,Sweden_Number_lightpaths!D:D,SummaryT!A26,Sweden_Number_lightpaths!C:C,B26)</f>
        <v>34</v>
      </c>
      <c r="E26" s="46">
        <f>SUMIFS(Germany_17_Number_lightpaths!E:E,Germany_17_Number_lightpaths!D:D,SummaryT!A26,Germany_17_Number_lightpaths!C:C,SummaryT!B26)</f>
        <v>50</v>
      </c>
      <c r="F26" s="46">
        <f>SUMIFS(Nobel_EU_Number_lightpaths!E:E,Nobel_EU_Number_lightpaths!D:D,SummaryT!A26,Nobel_EU_Number_lightpaths!C:C,SummaryT!B26)</f>
        <v>36</v>
      </c>
      <c r="G26" s="46">
        <v>43.2</v>
      </c>
      <c r="H26" s="38">
        <f t="shared" si="1"/>
        <v>5184</v>
      </c>
      <c r="I26" s="38">
        <f t="shared" si="2"/>
        <v>1468.8000000000002</v>
      </c>
      <c r="J26" s="38">
        <f t="shared" si="3"/>
        <v>2160</v>
      </c>
      <c r="K26" s="38">
        <f t="shared" si="4"/>
        <v>1555.2</v>
      </c>
      <c r="L26" s="38">
        <v>36</v>
      </c>
      <c r="M26" s="38">
        <f t="shared" si="5"/>
        <v>4320</v>
      </c>
      <c r="N26" s="38">
        <f t="shared" si="5"/>
        <v>1224</v>
      </c>
      <c r="O26" s="38">
        <f t="shared" si="5"/>
        <v>1800</v>
      </c>
      <c r="P26" s="42">
        <f t="shared" si="5"/>
        <v>1296</v>
      </c>
    </row>
    <row r="27" spans="1:16" x14ac:dyDescent="0.35">
      <c r="A27" s="36">
        <v>7</v>
      </c>
      <c r="B27" s="45">
        <v>2</v>
      </c>
      <c r="C27" s="46">
        <f>SUMIFS(Spain_Number_lightpaths!E:E,Spain_Number_lightpaths!D:D,A27,Spain_Number_lightpaths!C:C,B27)</f>
        <v>368</v>
      </c>
      <c r="D27" s="46">
        <f>SUMIFS(Sweden_Number_lightpaths!E:E,Sweden_Number_lightpaths!D:D,SummaryT!A27,Sweden_Number_lightpaths!C:C,B27)</f>
        <v>326</v>
      </c>
      <c r="E27" s="46">
        <f>SUMIFS(Germany_17_Number_lightpaths!E:E,Germany_17_Number_lightpaths!D:D,SummaryT!A27,Germany_17_Number_lightpaths!C:C,SummaryT!B27)</f>
        <v>446</v>
      </c>
      <c r="F27" s="46">
        <f>SUMIFS(Nobel_EU_Number_lightpaths!E:E,Nobel_EU_Number_lightpaths!D:D,SummaryT!A27,Nobel_EU_Number_lightpaths!C:C,SummaryT!B27)</f>
        <v>424</v>
      </c>
      <c r="G27" s="46">
        <f>36*$G$3</f>
        <v>54</v>
      </c>
      <c r="H27" s="38">
        <f t="shared" si="1"/>
        <v>19872</v>
      </c>
      <c r="I27" s="38">
        <f t="shared" si="2"/>
        <v>17604</v>
      </c>
      <c r="J27" s="38">
        <f t="shared" si="3"/>
        <v>24084</v>
      </c>
      <c r="K27" s="38">
        <f t="shared" si="4"/>
        <v>22896</v>
      </c>
      <c r="L27" s="38">
        <v>36</v>
      </c>
      <c r="M27" s="38">
        <f t="shared" si="5"/>
        <v>13248</v>
      </c>
      <c r="N27" s="38">
        <f t="shared" si="5"/>
        <v>11736</v>
      </c>
      <c r="O27" s="38">
        <f t="shared" si="5"/>
        <v>16056</v>
      </c>
      <c r="P27" s="42">
        <f t="shared" si="5"/>
        <v>15264</v>
      </c>
    </row>
    <row r="28" spans="1:16" x14ac:dyDescent="0.35">
      <c r="A28" s="36">
        <v>8</v>
      </c>
      <c r="B28" s="45">
        <v>0</v>
      </c>
      <c r="C28" s="46">
        <f>SUMIFS(Spain_Number_lightpaths!E:E,Spain_Number_lightpaths!D:D,A28,Spain_Number_lightpaths!C:C,B28)</f>
        <v>0</v>
      </c>
      <c r="D28" s="46">
        <f>SUMIFS(Sweden_Number_lightpaths!E:E,Sweden_Number_lightpaths!D:D,SummaryT!A28,Sweden_Number_lightpaths!C:C,B28)</f>
        <v>0</v>
      </c>
      <c r="E28" s="46">
        <f>SUMIFS(Germany_17_Number_lightpaths!E:E,Germany_17_Number_lightpaths!D:D,SummaryT!A28,Germany_17_Number_lightpaths!C:C,SummaryT!B28)</f>
        <v>0</v>
      </c>
      <c r="F28" s="46">
        <f>SUMIFS(Nobel_EU_Number_lightpaths!E:E,Nobel_EU_Number_lightpaths!D:D,SummaryT!A28,Nobel_EU_Number_lightpaths!C:C,SummaryT!B28)</f>
        <v>0</v>
      </c>
      <c r="G28" s="46">
        <v>36</v>
      </c>
      <c r="H28" s="38">
        <f t="shared" si="1"/>
        <v>0</v>
      </c>
      <c r="I28" s="38">
        <f t="shared" si="2"/>
        <v>0</v>
      </c>
      <c r="J28" s="38">
        <f t="shared" si="3"/>
        <v>0</v>
      </c>
      <c r="K28" s="38">
        <f t="shared" si="4"/>
        <v>0</v>
      </c>
      <c r="L28" s="38">
        <v>36</v>
      </c>
      <c r="M28" s="38">
        <f t="shared" si="5"/>
        <v>0</v>
      </c>
      <c r="N28" s="38">
        <f t="shared" si="5"/>
        <v>0</v>
      </c>
      <c r="O28" s="38">
        <f t="shared" si="5"/>
        <v>0</v>
      </c>
      <c r="P28" s="42">
        <f t="shared" si="5"/>
        <v>0</v>
      </c>
    </row>
    <row r="29" spans="1:16" x14ac:dyDescent="0.35">
      <c r="A29" s="36">
        <v>8</v>
      </c>
      <c r="B29" s="45">
        <v>1</v>
      </c>
      <c r="C29" s="46">
        <f>SUMIFS(Spain_Number_lightpaths!E:E,Spain_Number_lightpaths!D:D,A29,Spain_Number_lightpaths!C:C,B29)</f>
        <v>0</v>
      </c>
      <c r="D29" s="46">
        <f>SUMIFS(Sweden_Number_lightpaths!E:E,Sweden_Number_lightpaths!D:D,SummaryT!A29,Sweden_Number_lightpaths!C:C,B29)</f>
        <v>0</v>
      </c>
      <c r="E29" s="46">
        <f>SUMIFS(Germany_17_Number_lightpaths!E:E,Germany_17_Number_lightpaths!D:D,SummaryT!A29,Germany_17_Number_lightpaths!C:C,SummaryT!B29)</f>
        <v>0</v>
      </c>
      <c r="F29" s="46">
        <f>SUMIFS(Nobel_EU_Number_lightpaths!E:E,Nobel_EU_Number_lightpaths!D:D,SummaryT!A29,Nobel_EU_Number_lightpaths!C:C,SummaryT!B29)</f>
        <v>0</v>
      </c>
      <c r="G29" s="46">
        <v>43.2</v>
      </c>
      <c r="H29" s="38">
        <f t="shared" si="1"/>
        <v>0</v>
      </c>
      <c r="I29" s="38">
        <f t="shared" si="2"/>
        <v>0</v>
      </c>
      <c r="J29" s="38">
        <f t="shared" si="3"/>
        <v>0</v>
      </c>
      <c r="K29" s="38">
        <f t="shared" si="4"/>
        <v>0</v>
      </c>
      <c r="L29" s="38">
        <v>36</v>
      </c>
      <c r="M29" s="38">
        <f t="shared" si="5"/>
        <v>0</v>
      </c>
      <c r="N29" s="38">
        <f t="shared" si="5"/>
        <v>0</v>
      </c>
      <c r="O29" s="38">
        <f t="shared" si="5"/>
        <v>0</v>
      </c>
      <c r="P29" s="42">
        <f t="shared" si="5"/>
        <v>0</v>
      </c>
    </row>
    <row r="30" spans="1:16" x14ac:dyDescent="0.35">
      <c r="A30" s="36">
        <v>8</v>
      </c>
      <c r="B30" s="45">
        <v>2</v>
      </c>
      <c r="C30" s="46">
        <f>SUMIFS(Spain_Number_lightpaths!E:E,Spain_Number_lightpaths!D:D,A30,Spain_Number_lightpaths!C:C,B30)</f>
        <v>0</v>
      </c>
      <c r="D30" s="46">
        <f>SUMIFS(Sweden_Number_lightpaths!E:E,Sweden_Number_lightpaths!D:D,SummaryT!A30,Sweden_Number_lightpaths!C:C,B30)</f>
        <v>0</v>
      </c>
      <c r="E30" s="46">
        <f>SUMIFS(Germany_17_Number_lightpaths!E:E,Germany_17_Number_lightpaths!D:D,SummaryT!A30,Germany_17_Number_lightpaths!C:C,SummaryT!B30)</f>
        <v>0</v>
      </c>
      <c r="F30" s="46">
        <f>SUMIFS(Nobel_EU_Number_lightpaths!E:E,Nobel_EU_Number_lightpaths!D:D,SummaryT!A30,Nobel_EU_Number_lightpaths!C:C,SummaryT!B30)</f>
        <v>0</v>
      </c>
      <c r="G30" s="46">
        <f>36*$G$3</f>
        <v>54</v>
      </c>
      <c r="H30" s="38">
        <f t="shared" si="1"/>
        <v>0</v>
      </c>
      <c r="I30" s="38">
        <f t="shared" si="2"/>
        <v>0</v>
      </c>
      <c r="J30" s="38">
        <f t="shared" si="3"/>
        <v>0</v>
      </c>
      <c r="K30" s="38">
        <f t="shared" si="4"/>
        <v>0</v>
      </c>
      <c r="L30" s="38">
        <v>36</v>
      </c>
      <c r="M30" s="38">
        <f t="shared" si="5"/>
        <v>0</v>
      </c>
      <c r="N30" s="38">
        <f t="shared" si="5"/>
        <v>0</v>
      </c>
      <c r="O30" s="38">
        <f t="shared" si="5"/>
        <v>0</v>
      </c>
      <c r="P30" s="42">
        <f t="shared" si="5"/>
        <v>0</v>
      </c>
    </row>
    <row r="31" spans="1:16" x14ac:dyDescent="0.35">
      <c r="A31" s="36">
        <v>9</v>
      </c>
      <c r="B31" s="45">
        <v>0</v>
      </c>
      <c r="C31" s="46">
        <f>SUMIFS(Spain_Number_lightpaths!E:E,Spain_Number_lightpaths!D:D,A31,Spain_Number_lightpaths!C:C,B31)</f>
        <v>0</v>
      </c>
      <c r="D31" s="46">
        <f>SUMIFS(Sweden_Number_lightpaths!E:E,Sweden_Number_lightpaths!D:D,SummaryT!A31,Sweden_Number_lightpaths!C:C,B31)</f>
        <v>0</v>
      </c>
      <c r="E31" s="46">
        <f>SUMIFS(Germany_17_Number_lightpaths!E:E,Germany_17_Number_lightpaths!D:D,SummaryT!A31,Germany_17_Number_lightpaths!C:C,SummaryT!B31)</f>
        <v>0</v>
      </c>
      <c r="F31" s="46">
        <f>SUMIFS(Nobel_EU_Number_lightpaths!E:E,Nobel_EU_Number_lightpaths!D:D,SummaryT!A31,Nobel_EU_Number_lightpaths!C:C,SummaryT!B31)</f>
        <v>0</v>
      </c>
      <c r="G31" s="46">
        <v>36</v>
      </c>
      <c r="H31" s="38">
        <f t="shared" si="1"/>
        <v>0</v>
      </c>
      <c r="I31" s="38">
        <f t="shared" si="2"/>
        <v>0</v>
      </c>
      <c r="J31" s="38">
        <f t="shared" si="3"/>
        <v>0</v>
      </c>
      <c r="K31" s="38">
        <f t="shared" si="4"/>
        <v>0</v>
      </c>
      <c r="L31" s="38">
        <v>36</v>
      </c>
      <c r="M31" s="38">
        <f t="shared" si="5"/>
        <v>0</v>
      </c>
      <c r="N31" s="38">
        <f t="shared" si="5"/>
        <v>0</v>
      </c>
      <c r="O31" s="38">
        <f t="shared" si="5"/>
        <v>0</v>
      </c>
      <c r="P31" s="42">
        <f t="shared" si="5"/>
        <v>0</v>
      </c>
    </row>
    <row r="32" spans="1:16" x14ac:dyDescent="0.35">
      <c r="A32" s="36">
        <v>9</v>
      </c>
      <c r="B32" s="45">
        <v>1</v>
      </c>
      <c r="C32" s="46">
        <f>SUMIFS(Spain_Number_lightpaths!E:E,Spain_Number_lightpaths!D:D,A32,Spain_Number_lightpaths!C:C,B32)</f>
        <v>0</v>
      </c>
      <c r="D32" s="46">
        <f>SUMIFS(Sweden_Number_lightpaths!E:E,Sweden_Number_lightpaths!D:D,SummaryT!A32,Sweden_Number_lightpaths!C:C,B32)</f>
        <v>0</v>
      </c>
      <c r="E32" s="46">
        <f>SUMIFS(Germany_17_Number_lightpaths!E:E,Germany_17_Number_lightpaths!D:D,SummaryT!A32,Germany_17_Number_lightpaths!C:C,SummaryT!B32)</f>
        <v>0</v>
      </c>
      <c r="F32" s="46">
        <f>SUMIFS(Nobel_EU_Number_lightpaths!E:E,Nobel_EU_Number_lightpaths!D:D,SummaryT!A32,Nobel_EU_Number_lightpaths!C:C,SummaryT!B32)</f>
        <v>0</v>
      </c>
      <c r="G32" s="46">
        <v>43.2</v>
      </c>
      <c r="H32" s="38">
        <f t="shared" si="1"/>
        <v>0</v>
      </c>
      <c r="I32" s="38">
        <f t="shared" si="2"/>
        <v>0</v>
      </c>
      <c r="J32" s="38">
        <f t="shared" si="3"/>
        <v>0</v>
      </c>
      <c r="K32" s="38">
        <f t="shared" si="4"/>
        <v>0</v>
      </c>
      <c r="L32" s="38">
        <v>36</v>
      </c>
      <c r="M32" s="38">
        <f t="shared" si="5"/>
        <v>0</v>
      </c>
      <c r="N32" s="38">
        <f t="shared" si="5"/>
        <v>0</v>
      </c>
      <c r="O32" s="38">
        <f t="shared" si="5"/>
        <v>0</v>
      </c>
      <c r="P32" s="42">
        <f t="shared" si="5"/>
        <v>0</v>
      </c>
    </row>
    <row r="33" spans="1:16" x14ac:dyDescent="0.35">
      <c r="A33" s="37">
        <v>9</v>
      </c>
      <c r="B33" s="47">
        <v>2</v>
      </c>
      <c r="C33" s="46">
        <f>SUMIFS(Spain_Number_lightpaths!E:E,Spain_Number_lightpaths!D:D,A33,Spain_Number_lightpaths!C:C,B33)</f>
        <v>0</v>
      </c>
      <c r="D33" s="46">
        <f>SUMIFS(Sweden_Number_lightpaths!E:E,Sweden_Number_lightpaths!D:D,SummaryT!A33,Sweden_Number_lightpaths!C:C,B33)</f>
        <v>0</v>
      </c>
      <c r="E33" s="46">
        <f>SUMIFS(Germany_17_Number_lightpaths!E:E,Germany_17_Number_lightpaths!D:D,SummaryT!A33,Germany_17_Number_lightpaths!C:C,SummaryT!B33)</f>
        <v>0</v>
      </c>
      <c r="F33" s="46">
        <f>SUMIFS(Nobel_EU_Number_lightpaths!E:E,Nobel_EU_Number_lightpaths!D:D,SummaryT!A33,Nobel_EU_Number_lightpaths!C:C,SummaryT!B33)</f>
        <v>0</v>
      </c>
      <c r="G33" s="46">
        <f>36*$G$3</f>
        <v>54</v>
      </c>
      <c r="H33" s="43">
        <f t="shared" si="1"/>
        <v>0</v>
      </c>
      <c r="I33" s="43">
        <f t="shared" si="2"/>
        <v>0</v>
      </c>
      <c r="J33" s="43">
        <f t="shared" si="3"/>
        <v>0</v>
      </c>
      <c r="K33" s="43">
        <f t="shared" si="4"/>
        <v>0</v>
      </c>
      <c r="L33" s="38">
        <v>36</v>
      </c>
      <c r="M33" s="43">
        <f>C33*$L33</f>
        <v>0</v>
      </c>
      <c r="N33" s="43">
        <f t="shared" ref="N33:P33" si="6">D33*$L33</f>
        <v>0</v>
      </c>
      <c r="O33" s="43">
        <f t="shared" si="6"/>
        <v>0</v>
      </c>
      <c r="P33" s="44">
        <f t="shared" si="6"/>
        <v>0</v>
      </c>
    </row>
    <row r="35" spans="1:16" x14ac:dyDescent="0.35">
      <c r="A35" s="63" t="s">
        <v>3</v>
      </c>
      <c r="B35" s="64" t="s">
        <v>47</v>
      </c>
      <c r="C35" s="64"/>
      <c r="D35" s="64"/>
      <c r="E35" s="64"/>
      <c r="F35" s="64" t="s">
        <v>48</v>
      </c>
      <c r="G35" s="64"/>
      <c r="H35" s="64"/>
      <c r="I35" s="64"/>
    </row>
    <row r="36" spans="1:16" x14ac:dyDescent="0.35">
      <c r="A36" s="63"/>
      <c r="B36" s="52" t="s">
        <v>6</v>
      </c>
      <c r="C36" s="51" t="s">
        <v>7</v>
      </c>
      <c r="D36" s="51" t="s">
        <v>8</v>
      </c>
      <c r="E36" s="51" t="s">
        <v>9</v>
      </c>
      <c r="F36" s="52" t="s">
        <v>6</v>
      </c>
      <c r="G36" s="51" t="s">
        <v>7</v>
      </c>
      <c r="H36" s="51" t="s">
        <v>8</v>
      </c>
      <c r="I36" s="51" t="s">
        <v>9</v>
      </c>
    </row>
    <row r="37" spans="1:16" x14ac:dyDescent="0.35">
      <c r="A37" s="38">
        <v>0</v>
      </c>
      <c r="B37" s="38">
        <f>SUMIF($A$4:$A$33,A37,H$4:H$33)</f>
        <v>26668.799999999999</v>
      </c>
      <c r="C37" s="38">
        <f>SUMIF($A$4:$A$33,A37,I$4:I$33)</f>
        <v>31413.600000000002</v>
      </c>
      <c r="D37" s="38">
        <f>SUMIF($A$4:$A$33,A37,J$4:J$33)</f>
        <v>21859.200000000001</v>
      </c>
      <c r="E37" s="38">
        <f>SUMIF($A$4:$A$33,A37,K$4:K$33)</f>
        <v>38707.199999999997</v>
      </c>
      <c r="F37" s="38">
        <f>SUMIF($A$4:$A$33,$A37,M$4:M$33)</f>
        <v>25632</v>
      </c>
      <c r="G37" s="38">
        <f>SUMIF($A$4:$A$33,$A37,N$4:N$33)</f>
        <v>27000</v>
      </c>
      <c r="H37" s="38">
        <f>SUMIF($A$4:$A$33,$A37,O$4:O$33)</f>
        <v>21024</v>
      </c>
      <c r="I37" s="38">
        <f>SUMIF($A$4:$A$33,$A37,P$4:P$33)</f>
        <v>35784</v>
      </c>
    </row>
    <row r="38" spans="1:16" x14ac:dyDescent="0.35">
      <c r="A38" s="38">
        <v>1</v>
      </c>
      <c r="B38" s="38">
        <f t="shared" ref="B38:B46" si="7">SUMIF($A$4:$A$33,A38,H$4:H$33)</f>
        <v>4118.3999999999996</v>
      </c>
      <c r="C38" s="38">
        <f t="shared" ref="C38:C46" si="8">SUMIF($A$4:$A$33,A38,I$4:I$33)</f>
        <v>1792.8</v>
      </c>
      <c r="D38" s="38">
        <f t="shared" ref="D38:D46" si="9">SUMIF($A$4:$A$33,A38,J$4:J$33)</f>
        <v>5853.6</v>
      </c>
      <c r="E38" s="38">
        <f t="shared" ref="E38:E46" si="10">SUMIF($A$4:$A$33,A38,K$4:K$33)</f>
        <v>4557.6000000000004</v>
      </c>
      <c r="F38" s="38">
        <f t="shared" ref="F38:F46" si="11">SUMIF($A$4:$A$33,$A38,M$4:M$33)</f>
        <v>3744</v>
      </c>
      <c r="G38" s="38">
        <f t="shared" ref="G38:G46" si="12">SUMIF($A$4:$A$33,$A38,N$4:N$33)</f>
        <v>1512</v>
      </c>
      <c r="H38" s="38">
        <f t="shared" ref="H38:H46" si="13">SUMIF($A$4:$A$33,$A38,O$4:O$33)</f>
        <v>5040</v>
      </c>
      <c r="I38" s="38">
        <f t="shared" ref="I38:I46" si="14">SUMIF($A$4:$A$33,$A38,P$4:P$33)</f>
        <v>3888</v>
      </c>
    </row>
    <row r="39" spans="1:16" x14ac:dyDescent="0.35">
      <c r="A39" s="38">
        <v>2</v>
      </c>
      <c r="B39" s="38">
        <f t="shared" si="7"/>
        <v>8568</v>
      </c>
      <c r="C39" s="38">
        <f t="shared" si="8"/>
        <v>5090.3999999999996</v>
      </c>
      <c r="D39" s="38">
        <f t="shared" si="9"/>
        <v>7812</v>
      </c>
      <c r="E39" s="38">
        <f t="shared" si="10"/>
        <v>11088</v>
      </c>
      <c r="F39" s="38">
        <f t="shared" si="11"/>
        <v>6840</v>
      </c>
      <c r="G39" s="38">
        <f t="shared" si="12"/>
        <v>3816</v>
      </c>
      <c r="H39" s="38">
        <f t="shared" si="13"/>
        <v>5976</v>
      </c>
      <c r="I39" s="38">
        <f t="shared" si="14"/>
        <v>8064</v>
      </c>
    </row>
    <row r="40" spans="1:16" x14ac:dyDescent="0.35">
      <c r="A40" s="38">
        <v>3</v>
      </c>
      <c r="B40" s="38">
        <f t="shared" si="7"/>
        <v>9748.7999999999993</v>
      </c>
      <c r="C40" s="38">
        <f t="shared" si="8"/>
        <v>6055.2</v>
      </c>
      <c r="D40" s="38">
        <f t="shared" si="9"/>
        <v>11721.6</v>
      </c>
      <c r="E40" s="38">
        <f t="shared" si="10"/>
        <v>13010.4</v>
      </c>
      <c r="F40" s="38">
        <f t="shared" si="11"/>
        <v>7920</v>
      </c>
      <c r="G40" s="38">
        <f t="shared" si="12"/>
        <v>4392</v>
      </c>
      <c r="H40" s="38">
        <f t="shared" si="13"/>
        <v>8784</v>
      </c>
      <c r="I40" s="38">
        <f t="shared" si="14"/>
        <v>9288</v>
      </c>
    </row>
    <row r="41" spans="1:16" x14ac:dyDescent="0.35">
      <c r="A41" s="38">
        <v>4</v>
      </c>
      <c r="B41" s="38">
        <f t="shared" si="7"/>
        <v>14587.2</v>
      </c>
      <c r="C41" s="38">
        <f t="shared" si="8"/>
        <v>11642.4</v>
      </c>
      <c r="D41" s="38">
        <f t="shared" si="9"/>
        <v>15415.2</v>
      </c>
      <c r="E41" s="38">
        <f t="shared" si="10"/>
        <v>17841.599999999999</v>
      </c>
      <c r="F41" s="38">
        <f t="shared" si="11"/>
        <v>11232</v>
      </c>
      <c r="G41" s="38">
        <f t="shared" si="12"/>
        <v>8208</v>
      </c>
      <c r="H41" s="38">
        <f t="shared" si="13"/>
        <v>12168</v>
      </c>
      <c r="I41" s="38">
        <f t="shared" si="14"/>
        <v>13752</v>
      </c>
    </row>
    <row r="42" spans="1:16" x14ac:dyDescent="0.35">
      <c r="A42" s="38">
        <v>5</v>
      </c>
      <c r="B42" s="38">
        <f t="shared" si="7"/>
        <v>16754.400000000001</v>
      </c>
      <c r="C42" s="38">
        <f t="shared" si="8"/>
        <v>14119.2</v>
      </c>
      <c r="D42" s="38">
        <f t="shared" si="9"/>
        <v>14515.2</v>
      </c>
      <c r="E42" s="38">
        <f t="shared" si="10"/>
        <v>19843.2</v>
      </c>
      <c r="F42" s="38">
        <f t="shared" si="11"/>
        <v>14976</v>
      </c>
      <c r="G42" s="38">
        <f t="shared" si="12"/>
        <v>12528</v>
      </c>
      <c r="H42" s="38">
        <f t="shared" si="13"/>
        <v>12600</v>
      </c>
      <c r="I42" s="38">
        <f t="shared" si="14"/>
        <v>17640</v>
      </c>
    </row>
    <row r="43" spans="1:16" x14ac:dyDescent="0.35">
      <c r="A43" s="38">
        <v>6</v>
      </c>
      <c r="B43" s="38">
        <f t="shared" si="7"/>
        <v>22766.400000000001</v>
      </c>
      <c r="C43" s="38">
        <f t="shared" si="8"/>
        <v>18547.2</v>
      </c>
      <c r="D43" s="38">
        <f t="shared" si="9"/>
        <v>20088</v>
      </c>
      <c r="E43" s="38">
        <f t="shared" si="10"/>
        <v>26186.400000000001</v>
      </c>
      <c r="F43" s="38">
        <f t="shared" si="11"/>
        <v>18576</v>
      </c>
      <c r="G43" s="38">
        <f t="shared" si="12"/>
        <v>13968</v>
      </c>
      <c r="H43" s="38">
        <f t="shared" si="13"/>
        <v>16416</v>
      </c>
      <c r="I43" s="38">
        <f t="shared" si="14"/>
        <v>20520</v>
      </c>
    </row>
    <row r="44" spans="1:16" x14ac:dyDescent="0.35">
      <c r="A44" s="38">
        <v>7</v>
      </c>
      <c r="B44" s="38">
        <f t="shared" si="7"/>
        <v>25920</v>
      </c>
      <c r="C44" s="38">
        <f t="shared" si="8"/>
        <v>19360.8</v>
      </c>
      <c r="D44" s="38">
        <f t="shared" si="9"/>
        <v>27612</v>
      </c>
      <c r="E44" s="38">
        <f t="shared" si="10"/>
        <v>24739.200000000001</v>
      </c>
      <c r="F44" s="38">
        <f t="shared" si="11"/>
        <v>18432</v>
      </c>
      <c r="G44" s="38">
        <f t="shared" si="12"/>
        <v>13248</v>
      </c>
      <c r="H44" s="38">
        <f t="shared" si="13"/>
        <v>19224</v>
      </c>
      <c r="I44" s="38">
        <f t="shared" si="14"/>
        <v>16848</v>
      </c>
    </row>
    <row r="45" spans="1:16" x14ac:dyDescent="0.35">
      <c r="A45" s="38">
        <v>8</v>
      </c>
      <c r="B45" s="38">
        <f t="shared" si="7"/>
        <v>0</v>
      </c>
      <c r="C45" s="38">
        <f t="shared" si="8"/>
        <v>0</v>
      </c>
      <c r="D45" s="38">
        <f t="shared" si="9"/>
        <v>0</v>
      </c>
      <c r="E45" s="38">
        <f t="shared" si="10"/>
        <v>0</v>
      </c>
      <c r="F45" s="38">
        <f t="shared" si="11"/>
        <v>0</v>
      </c>
      <c r="G45" s="38">
        <f t="shared" si="12"/>
        <v>0</v>
      </c>
      <c r="H45" s="38">
        <f t="shared" si="13"/>
        <v>0</v>
      </c>
      <c r="I45" s="38">
        <f t="shared" si="14"/>
        <v>0</v>
      </c>
    </row>
    <row r="46" spans="1:16" x14ac:dyDescent="0.35">
      <c r="A46" s="38">
        <v>9</v>
      </c>
      <c r="B46" s="38">
        <f t="shared" si="7"/>
        <v>0</v>
      </c>
      <c r="C46" s="38">
        <f t="shared" si="8"/>
        <v>0</v>
      </c>
      <c r="D46" s="38">
        <f t="shared" si="9"/>
        <v>0</v>
      </c>
      <c r="E46" s="38">
        <f t="shared" si="10"/>
        <v>0</v>
      </c>
      <c r="F46" s="38">
        <f t="shared" si="11"/>
        <v>0</v>
      </c>
      <c r="G46" s="38">
        <f t="shared" si="12"/>
        <v>0</v>
      </c>
      <c r="H46" s="38">
        <f t="shared" si="13"/>
        <v>0</v>
      </c>
      <c r="I46" s="38">
        <f t="shared" si="14"/>
        <v>0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zoomScale="70" zoomScaleNormal="70" workbookViewId="0">
      <selection activeCell="B37" sqref="B37:I46"/>
    </sheetView>
  </sheetViews>
  <sheetFormatPr defaultRowHeight="14.5" x14ac:dyDescent="0.35"/>
  <cols>
    <col min="1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customWidth="1"/>
    <col min="9" max="10" width="11.54296875" customWidth="1"/>
    <col min="11" max="14" width="10.81640625" customWidth="1"/>
    <col min="15" max="15" width="11.453125" customWidth="1"/>
    <col min="16" max="16" width="10.81640625" customWidth="1"/>
  </cols>
  <sheetData>
    <row r="1" spans="1:16" x14ac:dyDescent="0.35">
      <c r="A1" s="17" t="s">
        <v>14</v>
      </c>
      <c r="B1" s="18" t="s">
        <v>51</v>
      </c>
      <c r="C1" s="19" t="s">
        <v>52</v>
      </c>
      <c r="D1" s="19" t="s">
        <v>102</v>
      </c>
      <c r="E1" s="19" t="s">
        <v>103</v>
      </c>
      <c r="F1" s="19" t="s">
        <v>104</v>
      </c>
      <c r="G1" s="20" t="s">
        <v>105</v>
      </c>
      <c r="H1" s="19" t="s">
        <v>106</v>
      </c>
      <c r="I1" s="19" t="s">
        <v>107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  <c r="O1" s="19" t="s">
        <v>113</v>
      </c>
      <c r="P1" s="21" t="s">
        <v>114</v>
      </c>
    </row>
    <row r="2" spans="1:16" x14ac:dyDescent="0.35">
      <c r="A2" s="13" t="s">
        <v>3</v>
      </c>
      <c r="B2" s="4"/>
      <c r="C2" s="3" t="s">
        <v>120</v>
      </c>
      <c r="D2" s="3"/>
      <c r="E2" s="3"/>
      <c r="F2" s="3"/>
      <c r="G2" s="9" t="s">
        <v>121</v>
      </c>
      <c r="H2" s="3" t="s">
        <v>117</v>
      </c>
      <c r="I2" s="3"/>
      <c r="J2" s="3"/>
      <c r="K2" s="3"/>
      <c r="L2" s="3"/>
      <c r="M2" s="3" t="s">
        <v>118</v>
      </c>
      <c r="N2" s="3"/>
      <c r="O2" s="3"/>
      <c r="P2" s="15"/>
    </row>
    <row r="3" spans="1:16" x14ac:dyDescent="0.35">
      <c r="A3" s="13"/>
      <c r="B3" s="4" t="s">
        <v>119</v>
      </c>
      <c r="C3" s="3" t="s">
        <v>6</v>
      </c>
      <c r="D3" s="3" t="s">
        <v>7</v>
      </c>
      <c r="E3" s="3" t="s">
        <v>8</v>
      </c>
      <c r="F3" s="3" t="s">
        <v>9</v>
      </c>
      <c r="G3" s="30">
        <v>1.5</v>
      </c>
      <c r="H3" s="3" t="s">
        <v>6</v>
      </c>
      <c r="I3" s="3" t="s">
        <v>7</v>
      </c>
      <c r="J3" s="3" t="s">
        <v>8</v>
      </c>
      <c r="K3" s="3" t="s">
        <v>9</v>
      </c>
      <c r="L3" s="3"/>
      <c r="M3" s="3" t="s">
        <v>6</v>
      </c>
      <c r="N3" s="3" t="s">
        <v>7</v>
      </c>
      <c r="O3" s="3" t="s">
        <v>8</v>
      </c>
      <c r="P3" s="15" t="s">
        <v>9</v>
      </c>
    </row>
    <row r="4" spans="1:16" x14ac:dyDescent="0.35">
      <c r="A4" s="14">
        <v>0</v>
      </c>
      <c r="B4" s="7">
        <v>0</v>
      </c>
      <c r="C4" s="6">
        <f>SUMIFS(Spain_Number_lightpaths!F:F,Spain_Number_lightpaths!D:D,A4,Spain_Number_lightpaths!C:C,B4)</f>
        <v>41</v>
      </c>
      <c r="D4" s="6">
        <f>SUMIFS(Sweden_Number_lightpaths!F:F,Sweden_Number_lightpaths!D:D,SummaryW!A4,Sweden_Number_lightpaths!C:C,B4)</f>
        <v>28</v>
      </c>
      <c r="E4" s="6">
        <f>SUMIFS(Germany_17_Number_lightpaths!F:F,Germany_17_Number_lightpaths!D:D,SummaryW!A4,Germany_17_Number_lightpaths!C:C,SummaryW!B4)</f>
        <v>35</v>
      </c>
      <c r="F4" s="6">
        <f>SUMIFS(Nobel_EU_Number_lightpaths!F:F,Nobel_EU_Number_lightpaths!D:D,SummaryW!A4,Nobel_EU_Number_lightpaths!C:C,SummaryW!B4)</f>
        <v>42</v>
      </c>
      <c r="G4" s="10">
        <v>20</v>
      </c>
      <c r="H4" s="2">
        <f>C4*G4</f>
        <v>820</v>
      </c>
      <c r="I4" s="2">
        <f>D4*G4</f>
        <v>560</v>
      </c>
      <c r="J4" s="2">
        <f>E4*G4</f>
        <v>700</v>
      </c>
      <c r="K4" s="2">
        <f>F4*G4</f>
        <v>840</v>
      </c>
      <c r="L4" s="2">
        <v>20</v>
      </c>
      <c r="M4" s="2">
        <f>C4*$L4</f>
        <v>820</v>
      </c>
      <c r="N4" s="2">
        <f t="shared" ref="N4:P4" si="0">D4*$L4</f>
        <v>560</v>
      </c>
      <c r="O4" s="2">
        <f t="shared" si="0"/>
        <v>700</v>
      </c>
      <c r="P4" s="16">
        <f t="shared" si="0"/>
        <v>840</v>
      </c>
    </row>
    <row r="5" spans="1:16" x14ac:dyDescent="0.35">
      <c r="A5" s="14">
        <v>0</v>
      </c>
      <c r="B5" s="7">
        <v>1</v>
      </c>
      <c r="C5" s="6">
        <f>SUMIFS(Spain_Number_lightpaths!F:F,Spain_Number_lightpaths!D:D,A5,Spain_Number_lightpaths!C:C,B5)</f>
        <v>16</v>
      </c>
      <c r="D5" s="6">
        <f>SUMIFS(Sweden_Number_lightpaths!F:F,Sweden_Number_lightpaths!D:D,SummaryW!A5,Sweden_Number_lightpaths!C:C,B5)</f>
        <v>30</v>
      </c>
      <c r="E5" s="6">
        <f>SUMIFS(Germany_17_Number_lightpaths!F:F,Germany_17_Number_lightpaths!D:D,SummaryW!A5,Germany_17_Number_lightpaths!C:C,SummaryW!B5)</f>
        <v>11</v>
      </c>
      <c r="F5" s="6">
        <f>SUMIFS(Nobel_EU_Number_lightpaths!F:F,Nobel_EU_Number_lightpaths!D:D,SummaryW!A5,Nobel_EU_Number_lightpaths!C:C,SummaryW!B5)</f>
        <v>38</v>
      </c>
      <c r="G5" s="10">
        <v>24</v>
      </c>
      <c r="H5" s="2">
        <f t="shared" ref="H5:H33" si="1">C5*G5</f>
        <v>384</v>
      </c>
      <c r="I5" s="2">
        <f t="shared" ref="I5:I33" si="2">D5*G5</f>
        <v>720</v>
      </c>
      <c r="J5" s="2">
        <f t="shared" ref="J5:J33" si="3">E5*G5</f>
        <v>264</v>
      </c>
      <c r="K5" s="2">
        <f t="shared" ref="K5:K33" si="4">F5*G5</f>
        <v>912</v>
      </c>
      <c r="L5" s="2">
        <v>20</v>
      </c>
      <c r="M5" s="2">
        <f t="shared" ref="M5:M32" si="5">C5*$L5</f>
        <v>320</v>
      </c>
      <c r="N5" s="2">
        <f t="shared" ref="N5:N33" si="6">D5*$L5</f>
        <v>600</v>
      </c>
      <c r="O5" s="2">
        <f t="shared" ref="O5:O33" si="7">E5*$L5</f>
        <v>220</v>
      </c>
      <c r="P5" s="16">
        <f t="shared" ref="P5:P33" si="8">F5*$L5</f>
        <v>760</v>
      </c>
    </row>
    <row r="6" spans="1:16" x14ac:dyDescent="0.3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9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0</v>
      </c>
      <c r="G6" s="10">
        <f>20*G3</f>
        <v>30</v>
      </c>
      <c r="H6" s="2">
        <f>C6*G6</f>
        <v>0</v>
      </c>
      <c r="I6" s="2">
        <f>D6*G6</f>
        <v>270</v>
      </c>
      <c r="J6" s="2">
        <f t="shared" si="3"/>
        <v>0</v>
      </c>
      <c r="K6" s="2">
        <f t="shared" si="4"/>
        <v>0</v>
      </c>
      <c r="L6" s="2">
        <v>20</v>
      </c>
      <c r="M6" s="2">
        <f t="shared" si="5"/>
        <v>0</v>
      </c>
      <c r="N6" s="2">
        <f t="shared" si="6"/>
        <v>180</v>
      </c>
      <c r="O6" s="2">
        <f t="shared" si="7"/>
        <v>0</v>
      </c>
      <c r="P6" s="16">
        <f t="shared" si="8"/>
        <v>0</v>
      </c>
    </row>
    <row r="7" spans="1:16" x14ac:dyDescent="0.35">
      <c r="A7" s="14">
        <v>1</v>
      </c>
      <c r="B7" s="7">
        <v>0</v>
      </c>
      <c r="C7" s="6">
        <f>SUMIFS(Spain_Number_lightpaths!F:F,Spain_Number_lightpaths!D:D,A7,Spain_Number_lightpaths!C:C,B7)</f>
        <v>0</v>
      </c>
      <c r="D7" s="6">
        <f>SUMIFS(Sweden_Number_lightpaths!F:F,Sweden_Number_lightpaths!D:D,SummaryW!A7,Sweden_Number_lightpaths!C:C,B7)</f>
        <v>0</v>
      </c>
      <c r="E7" s="6">
        <f>SUMIFS(Germany_17_Number_lightpaths!F:F,Germany_17_Number_lightpaths!D:D,SummaryW!A7,Germany_17_Number_lightpaths!C:C,SummaryW!B7)</f>
        <v>4</v>
      </c>
      <c r="F7" s="6">
        <f>SUMIFS(Nobel_EU_Number_lightpaths!F:F,Nobel_EU_Number_lightpaths!D:D,SummaryW!A7,Nobel_EU_Number_lightpaths!C:C,SummaryW!B7)</f>
        <v>3</v>
      </c>
      <c r="G7" s="10">
        <v>20</v>
      </c>
      <c r="H7" s="2">
        <f t="shared" si="1"/>
        <v>0</v>
      </c>
      <c r="I7" s="2">
        <f t="shared" si="2"/>
        <v>0</v>
      </c>
      <c r="J7" s="2">
        <f t="shared" si="3"/>
        <v>80</v>
      </c>
      <c r="K7" s="2">
        <f t="shared" si="4"/>
        <v>60</v>
      </c>
      <c r="L7" s="2">
        <v>20</v>
      </c>
      <c r="M7" s="2">
        <f t="shared" si="5"/>
        <v>0</v>
      </c>
      <c r="N7" s="2">
        <f t="shared" si="6"/>
        <v>0</v>
      </c>
      <c r="O7" s="2">
        <f t="shared" si="7"/>
        <v>80</v>
      </c>
      <c r="P7" s="16">
        <f t="shared" si="8"/>
        <v>60</v>
      </c>
    </row>
    <row r="8" spans="1:16" x14ac:dyDescent="0.35">
      <c r="A8" s="14">
        <v>1</v>
      </c>
      <c r="B8" s="7">
        <v>1</v>
      </c>
      <c r="C8" s="6">
        <f>SUMIFS(Spain_Number_lightpaths!F:F,Spain_Number_lightpaths!D:D,A8,Spain_Number_lightpaths!C:C,B8)</f>
        <v>3</v>
      </c>
      <c r="D8" s="6">
        <f>SUMIFS(Sweden_Number_lightpaths!F:F,Sweden_Number_lightpaths!D:D,SummaryW!A8,Sweden_Number_lightpaths!C:C,B8)</f>
        <v>1</v>
      </c>
      <c r="E8" s="6">
        <f>SUMIFS(Germany_17_Number_lightpaths!F:F,Germany_17_Number_lightpaths!D:D,SummaryW!A8,Germany_17_Number_lightpaths!C:C,SummaryW!B8)</f>
        <v>8</v>
      </c>
      <c r="F8" s="6">
        <f>SUMIFS(Nobel_EU_Number_lightpaths!F:F,Nobel_EU_Number_lightpaths!D:D,SummaryW!A8,Nobel_EU_Number_lightpaths!C:C,SummaryW!B8)</f>
        <v>2</v>
      </c>
      <c r="G8" s="10">
        <v>24</v>
      </c>
      <c r="H8" s="2">
        <f t="shared" si="1"/>
        <v>72</v>
      </c>
      <c r="I8" s="2">
        <f t="shared" si="2"/>
        <v>24</v>
      </c>
      <c r="J8" s="2">
        <f t="shared" si="3"/>
        <v>192</v>
      </c>
      <c r="K8" s="2">
        <f t="shared" si="4"/>
        <v>48</v>
      </c>
      <c r="L8" s="2">
        <v>20</v>
      </c>
      <c r="M8" s="2">
        <f t="shared" si="5"/>
        <v>60</v>
      </c>
      <c r="N8" s="2">
        <f t="shared" si="6"/>
        <v>20</v>
      </c>
      <c r="O8" s="2">
        <f t="shared" si="7"/>
        <v>160</v>
      </c>
      <c r="P8" s="16">
        <f t="shared" si="8"/>
        <v>40</v>
      </c>
    </row>
    <row r="9" spans="1:16" x14ac:dyDescent="0.35">
      <c r="A9" s="14">
        <v>1</v>
      </c>
      <c r="B9" s="7">
        <v>2</v>
      </c>
      <c r="C9" s="6">
        <f>SUMIFS(Spain_Number_lightpaths!F:F,Spain_Number_lightpaths!D:D,A9,Spain_Number_lightpaths!C:C,B9)</f>
        <v>0</v>
      </c>
      <c r="D9" s="6">
        <f>SUMIFS(Sweden_Number_lightpaths!F:F,Sweden_Number_lightpaths!D:D,SummaryW!A9,Sweden_Number_lightpaths!C:C,B9)</f>
        <v>5</v>
      </c>
      <c r="E9" s="6">
        <f>SUMIFS(Germany_17_Number_lightpaths!F:F,Germany_17_Number_lightpaths!D:D,SummaryW!A9,Germany_17_Number_lightpaths!C:C,SummaryW!B9)</f>
        <v>3</v>
      </c>
      <c r="F9" s="6">
        <f>SUMIFS(Nobel_EU_Number_lightpaths!F:F,Nobel_EU_Number_lightpaths!D:D,SummaryW!A9,Nobel_EU_Number_lightpaths!C:C,SummaryW!B9)</f>
        <v>5</v>
      </c>
      <c r="G9" s="10">
        <f>20*$G$3</f>
        <v>30</v>
      </c>
      <c r="H9" s="2">
        <f t="shared" si="1"/>
        <v>0</v>
      </c>
      <c r="I9" s="2">
        <f t="shared" si="2"/>
        <v>150</v>
      </c>
      <c r="J9" s="2">
        <f t="shared" si="3"/>
        <v>90</v>
      </c>
      <c r="K9" s="2">
        <f t="shared" si="4"/>
        <v>150</v>
      </c>
      <c r="L9" s="2">
        <v>20</v>
      </c>
      <c r="M9" s="2">
        <f t="shared" si="5"/>
        <v>0</v>
      </c>
      <c r="N9" s="2">
        <f t="shared" si="6"/>
        <v>100</v>
      </c>
      <c r="O9" s="2">
        <f t="shared" si="7"/>
        <v>60</v>
      </c>
      <c r="P9" s="16">
        <f t="shared" si="8"/>
        <v>100</v>
      </c>
    </row>
    <row r="10" spans="1:16" x14ac:dyDescent="0.35">
      <c r="A10" s="14">
        <v>2</v>
      </c>
      <c r="B10" s="7">
        <v>0</v>
      </c>
      <c r="C10" s="6">
        <f>SUMIFS(Spain_Number_lightpaths!F:F,Spain_Number_lightpaths!D:D,A10,Spain_Number_lightpaths!C:C,B10)</f>
        <v>4</v>
      </c>
      <c r="D10" s="6">
        <f>SUMIFS(Sweden_Number_lightpaths!F:F,Sweden_Number_lightpaths!D:D,SummaryW!A10,Sweden_Number_lightpaths!C:C,B10)</f>
        <v>2</v>
      </c>
      <c r="E10" s="6">
        <f>SUMIFS(Germany_17_Number_lightpaths!F:F,Germany_17_Number_lightpaths!D:D,SummaryW!A10,Germany_17_Number_lightpaths!C:C,SummaryW!B10)</f>
        <v>1</v>
      </c>
      <c r="F10" s="6">
        <f>SUMIFS(Nobel_EU_Number_lightpaths!F:F,Nobel_EU_Number_lightpaths!D:D,SummaryW!A10,Nobel_EU_Number_lightpaths!C:C,SummaryW!B10)</f>
        <v>2</v>
      </c>
      <c r="G10" s="10">
        <v>20</v>
      </c>
      <c r="H10" s="2">
        <f t="shared" si="1"/>
        <v>80</v>
      </c>
      <c r="I10" s="2">
        <f t="shared" si="2"/>
        <v>40</v>
      </c>
      <c r="J10" s="2">
        <f t="shared" si="3"/>
        <v>20</v>
      </c>
      <c r="K10" s="2">
        <f t="shared" si="4"/>
        <v>40</v>
      </c>
      <c r="L10" s="2">
        <v>20</v>
      </c>
      <c r="M10" s="2">
        <f t="shared" si="5"/>
        <v>80</v>
      </c>
      <c r="N10" s="2">
        <f t="shared" si="6"/>
        <v>40</v>
      </c>
      <c r="O10" s="2">
        <f t="shared" si="7"/>
        <v>20</v>
      </c>
      <c r="P10" s="16">
        <f t="shared" si="8"/>
        <v>40</v>
      </c>
    </row>
    <row r="11" spans="1:16" x14ac:dyDescent="0.35">
      <c r="A11" s="14">
        <v>2</v>
      </c>
      <c r="B11" s="7">
        <v>1</v>
      </c>
      <c r="C11" s="6">
        <f>SUMIFS(Spain_Number_lightpaths!F:F,Spain_Number_lightpaths!D:D,A11,Spain_Number_lightpaths!C:C,B11)</f>
        <v>4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2</v>
      </c>
      <c r="F11" s="6">
        <f>SUMIFS(Nobel_EU_Number_lightpaths!F:F,Nobel_EU_Number_lightpaths!D:D,SummaryW!A11,Nobel_EU_Number_lightpaths!C:C,SummaryW!B11)</f>
        <v>0</v>
      </c>
      <c r="G11" s="10">
        <v>24</v>
      </c>
      <c r="H11" s="2">
        <f t="shared" si="1"/>
        <v>96</v>
      </c>
      <c r="I11" s="2">
        <f t="shared" si="2"/>
        <v>0</v>
      </c>
      <c r="J11" s="2">
        <f t="shared" si="3"/>
        <v>48</v>
      </c>
      <c r="K11" s="2">
        <f t="shared" si="4"/>
        <v>0</v>
      </c>
      <c r="L11" s="2">
        <v>20</v>
      </c>
      <c r="M11" s="2">
        <f t="shared" si="5"/>
        <v>80</v>
      </c>
      <c r="N11" s="2">
        <f t="shared" si="6"/>
        <v>0</v>
      </c>
      <c r="O11" s="2">
        <f t="shared" si="7"/>
        <v>40</v>
      </c>
      <c r="P11" s="16">
        <f t="shared" si="8"/>
        <v>0</v>
      </c>
    </row>
    <row r="12" spans="1:16" x14ac:dyDescent="0.35">
      <c r="A12" s="14">
        <v>2</v>
      </c>
      <c r="B12" s="7">
        <v>2</v>
      </c>
      <c r="C12" s="6">
        <f>SUMIFS(Spain_Number_lightpaths!F:F,Spain_Number_lightpaths!D:D,A12,Spain_Number_lightpaths!C:C,B12)</f>
        <v>13</v>
      </c>
      <c r="D12" s="6">
        <f>SUMIFS(Sweden_Number_lightpaths!F:F,Sweden_Number_lightpaths!D:D,SummaryW!A12,Sweden_Number_lightpaths!C:C,B12)</f>
        <v>9</v>
      </c>
      <c r="E12" s="6">
        <f>SUMIFS(Germany_17_Number_lightpaths!F:F,Germany_17_Number_lightpaths!D:D,SummaryW!A12,Germany_17_Number_lightpaths!C:C,SummaryW!B12)</f>
        <v>13</v>
      </c>
      <c r="F12" s="6">
        <f>SUMIFS(Nobel_EU_Number_lightpaths!F:F,Nobel_EU_Number_lightpaths!D:D,SummaryW!A12,Nobel_EU_Number_lightpaths!C:C,SummaryW!B12)</f>
        <v>22</v>
      </c>
      <c r="G12" s="10">
        <f>20*$G$3</f>
        <v>30</v>
      </c>
      <c r="H12" s="2">
        <f t="shared" si="1"/>
        <v>390</v>
      </c>
      <c r="I12" s="2">
        <f t="shared" si="2"/>
        <v>270</v>
      </c>
      <c r="J12" s="2">
        <f t="shared" si="3"/>
        <v>390</v>
      </c>
      <c r="K12" s="2">
        <f t="shared" si="4"/>
        <v>660</v>
      </c>
      <c r="L12" s="2">
        <v>20</v>
      </c>
      <c r="M12" s="2">
        <f t="shared" si="5"/>
        <v>260</v>
      </c>
      <c r="N12" s="2">
        <f t="shared" si="6"/>
        <v>180</v>
      </c>
      <c r="O12" s="2">
        <f t="shared" si="7"/>
        <v>260</v>
      </c>
      <c r="P12" s="16">
        <f t="shared" si="8"/>
        <v>440</v>
      </c>
    </row>
    <row r="13" spans="1:16" x14ac:dyDescent="0.35">
      <c r="A13" s="14">
        <v>3</v>
      </c>
      <c r="B13" s="7">
        <v>0</v>
      </c>
      <c r="C13" s="6">
        <f>SUMIFS(Spain_Number_lightpaths!F:F,Spain_Number_lightpaths!D:D,A13,Spain_Number_lightpaths!C:C,B13)</f>
        <v>6</v>
      </c>
      <c r="D13" s="6">
        <f>SUMIFS(Sweden_Number_lightpaths!F:F,Sweden_Number_lightpaths!D:D,SummaryW!A13,Sweden_Number_lightpaths!C:C,B13)</f>
        <v>1</v>
      </c>
      <c r="E13" s="6">
        <f>SUMIFS(Germany_17_Number_lightpaths!F:F,Germany_17_Number_lightpaths!D:D,SummaryW!A13,Germany_17_Number_lightpaths!C:C,SummaryW!B13)</f>
        <v>2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120</v>
      </c>
      <c r="I13" s="2">
        <f t="shared" si="2"/>
        <v>20</v>
      </c>
      <c r="J13" s="2">
        <f t="shared" si="3"/>
        <v>40</v>
      </c>
      <c r="K13" s="2">
        <f t="shared" si="4"/>
        <v>20</v>
      </c>
      <c r="L13" s="2">
        <v>20</v>
      </c>
      <c r="M13" s="2">
        <f t="shared" si="5"/>
        <v>120</v>
      </c>
      <c r="N13" s="2">
        <f t="shared" si="6"/>
        <v>20</v>
      </c>
      <c r="O13" s="2">
        <f t="shared" si="7"/>
        <v>40</v>
      </c>
      <c r="P13" s="16">
        <f t="shared" si="8"/>
        <v>20</v>
      </c>
    </row>
    <row r="14" spans="1:16" x14ac:dyDescent="0.35">
      <c r="A14" s="14">
        <v>3</v>
      </c>
      <c r="B14" s="7">
        <v>1</v>
      </c>
      <c r="C14" s="6">
        <f>SUMIFS(Spain_Number_lightpaths!F:F,Spain_Number_lightpaths!D:D,A14,Spain_Number_lightpaths!C:C,B14)</f>
        <v>1</v>
      </c>
      <c r="D14" s="6">
        <f>SUMIFS(Sweden_Number_lightpaths!F:F,Sweden_Number_lightpaths!D:D,SummaryW!A14,Sweden_Number_lightpaths!C:C,B14)</f>
        <v>2</v>
      </c>
      <c r="E14" s="6">
        <f>SUMIFS(Germany_17_Number_lightpaths!F:F,Germany_17_Number_lightpaths!D:D,SummaryW!A14,Germany_17_Number_lightpaths!C:C,SummaryW!B14)</f>
        <v>3</v>
      </c>
      <c r="F14" s="6">
        <f>SUMIFS(Nobel_EU_Number_lightpaths!F:F,Nobel_EU_Number_lightpaths!D:D,SummaryW!A14,Nobel_EU_Number_lightpaths!C:C,SummaryW!B14)</f>
        <v>4</v>
      </c>
      <c r="G14" s="10">
        <v>24</v>
      </c>
      <c r="H14" s="2">
        <f t="shared" si="1"/>
        <v>24</v>
      </c>
      <c r="I14" s="2">
        <f t="shared" si="2"/>
        <v>48</v>
      </c>
      <c r="J14" s="2">
        <f t="shared" si="3"/>
        <v>72</v>
      </c>
      <c r="K14" s="2">
        <f t="shared" si="4"/>
        <v>96</v>
      </c>
      <c r="L14" s="2">
        <v>20</v>
      </c>
      <c r="M14" s="2">
        <f t="shared" si="5"/>
        <v>20</v>
      </c>
      <c r="N14" s="2">
        <f t="shared" si="6"/>
        <v>40</v>
      </c>
      <c r="O14" s="2">
        <f t="shared" si="7"/>
        <v>60</v>
      </c>
      <c r="P14" s="16">
        <f t="shared" si="8"/>
        <v>80</v>
      </c>
    </row>
    <row r="15" spans="1:16" x14ac:dyDescent="0.35">
      <c r="A15" s="14">
        <v>3</v>
      </c>
      <c r="B15" s="7">
        <v>2</v>
      </c>
      <c r="C15" s="6">
        <f>SUMIFS(Spain_Number_lightpaths!F:F,Spain_Number_lightpaths!D:D,A15,Spain_Number_lightpaths!C:C,B15)</f>
        <v>6</v>
      </c>
      <c r="D15" s="6">
        <f>SUMIFS(Sweden_Number_lightpaths!F:F,Sweden_Number_lightpaths!D:D,SummaryW!A15,Sweden_Number_lightpaths!C:C,B15)</f>
        <v>5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3</v>
      </c>
      <c r="G15" s="10">
        <f>20*$G$3</f>
        <v>30</v>
      </c>
      <c r="H15" s="2">
        <f t="shared" si="1"/>
        <v>180</v>
      </c>
      <c r="I15" s="2">
        <f t="shared" si="2"/>
        <v>150</v>
      </c>
      <c r="J15" s="2">
        <f t="shared" si="3"/>
        <v>180</v>
      </c>
      <c r="K15" s="2">
        <f t="shared" si="4"/>
        <v>90</v>
      </c>
      <c r="L15" s="2">
        <v>20</v>
      </c>
      <c r="M15" s="2">
        <f t="shared" si="5"/>
        <v>120</v>
      </c>
      <c r="N15" s="2">
        <f t="shared" si="6"/>
        <v>100</v>
      </c>
      <c r="O15" s="2">
        <f t="shared" si="7"/>
        <v>120</v>
      </c>
      <c r="P15" s="16">
        <f t="shared" si="8"/>
        <v>60</v>
      </c>
    </row>
    <row r="16" spans="1:16" x14ac:dyDescent="0.35">
      <c r="A16" s="14">
        <v>4</v>
      </c>
      <c r="B16" s="7">
        <v>0</v>
      </c>
      <c r="C16" s="6">
        <f>SUMIFS(Spain_Number_lightpaths!F:F,Spain_Number_lightpaths!D:D,A16,Spain_Number_lightpaths!C:C,B16)</f>
        <v>7</v>
      </c>
      <c r="D16" s="6">
        <f>SUMIFS(Sweden_Number_lightpaths!F:F,Sweden_Number_lightpaths!D:D,SummaryW!A16,Sweden_Number_lightpaths!C:C,B16)</f>
        <v>7</v>
      </c>
      <c r="E16" s="6">
        <f>SUMIFS(Germany_17_Number_lightpaths!F:F,Germany_17_Number_lightpaths!D:D,SummaryW!A16,Germany_17_Number_lightpaths!C:C,SummaryW!B16)</f>
        <v>8</v>
      </c>
      <c r="F16" s="6">
        <f>SUMIFS(Nobel_EU_Number_lightpaths!F:F,Nobel_EU_Number_lightpaths!D:D,SummaryW!A16,Nobel_EU_Number_lightpaths!C:C,SummaryW!B16)</f>
        <v>20</v>
      </c>
      <c r="G16" s="10">
        <v>20</v>
      </c>
      <c r="H16" s="2">
        <f t="shared" si="1"/>
        <v>140</v>
      </c>
      <c r="I16" s="2">
        <f t="shared" si="2"/>
        <v>140</v>
      </c>
      <c r="J16" s="2">
        <f t="shared" si="3"/>
        <v>160</v>
      </c>
      <c r="K16" s="2">
        <f t="shared" si="4"/>
        <v>400</v>
      </c>
      <c r="L16" s="2">
        <v>20</v>
      </c>
      <c r="M16" s="2">
        <f t="shared" si="5"/>
        <v>140</v>
      </c>
      <c r="N16" s="2">
        <f t="shared" si="6"/>
        <v>140</v>
      </c>
      <c r="O16" s="2">
        <f t="shared" si="7"/>
        <v>160</v>
      </c>
      <c r="P16" s="16">
        <f t="shared" si="8"/>
        <v>400</v>
      </c>
    </row>
    <row r="17" spans="1:16" x14ac:dyDescent="0.35">
      <c r="A17" s="14">
        <v>4</v>
      </c>
      <c r="B17" s="7">
        <v>1</v>
      </c>
      <c r="C17" s="6">
        <f>SUMIFS(Spain_Number_lightpaths!F:F,Spain_Number_lightpaths!D:D,A17,Spain_Number_lightpaths!C:C,B17)</f>
        <v>6</v>
      </c>
      <c r="D17" s="6">
        <f>SUMIFS(Sweden_Number_lightpaths!F:F,Sweden_Number_lightpaths!D:D,SummaryW!A17,Sweden_Number_lightpaths!C:C,B17)</f>
        <v>0</v>
      </c>
      <c r="E17" s="6">
        <f>SUMIFS(Germany_17_Number_lightpaths!F:F,Germany_17_Number_lightpaths!D:D,SummaryW!A17,Germany_17_Number_lightpaths!C:C,SummaryW!B17)</f>
        <v>4</v>
      </c>
      <c r="F17" s="6">
        <f>SUMIFS(Nobel_EU_Number_lightpaths!F:F,Nobel_EU_Number_lightpaths!D:D,SummaryW!A17,Nobel_EU_Number_lightpaths!C:C,SummaryW!B17)</f>
        <v>3</v>
      </c>
      <c r="G17" s="10">
        <v>24</v>
      </c>
      <c r="H17" s="2">
        <f t="shared" si="1"/>
        <v>144</v>
      </c>
      <c r="I17" s="2">
        <f t="shared" si="2"/>
        <v>0</v>
      </c>
      <c r="J17" s="2">
        <f t="shared" si="3"/>
        <v>96</v>
      </c>
      <c r="K17" s="2">
        <f t="shared" si="4"/>
        <v>72</v>
      </c>
      <c r="L17" s="2">
        <v>20</v>
      </c>
      <c r="M17" s="2">
        <f t="shared" si="5"/>
        <v>120</v>
      </c>
      <c r="N17" s="2">
        <f t="shared" si="6"/>
        <v>0</v>
      </c>
      <c r="O17" s="2">
        <f t="shared" si="7"/>
        <v>80</v>
      </c>
      <c r="P17" s="16">
        <f t="shared" si="8"/>
        <v>60</v>
      </c>
    </row>
    <row r="18" spans="1:16" x14ac:dyDescent="0.35">
      <c r="A18" s="14">
        <v>4</v>
      </c>
      <c r="B18" s="7">
        <v>2</v>
      </c>
      <c r="C18" s="6">
        <f>SUMIFS(Spain_Number_lightpaths!F:F,Spain_Number_lightpaths!D:D,A18,Spain_Number_lightpaths!C:C,B18)</f>
        <v>7</v>
      </c>
      <c r="D18" s="6">
        <f>SUMIFS(Sweden_Number_lightpaths!F:F,Sweden_Number_lightpaths!D:D,SummaryW!A18,Sweden_Number_lightpaths!C:C,B18)</f>
        <v>9</v>
      </c>
      <c r="E18" s="6">
        <f>SUMIFS(Germany_17_Number_lightpaths!F:F,Germany_17_Number_lightpaths!D:D,SummaryW!A18,Germany_17_Number_lightpaths!C:C,SummaryW!B18)</f>
        <v>7</v>
      </c>
      <c r="F18" s="6">
        <f>SUMIFS(Nobel_EU_Number_lightpaths!F:F,Nobel_EU_Number_lightpaths!D:D,SummaryW!A18,Nobel_EU_Number_lightpaths!C:C,SummaryW!B18)</f>
        <v>12</v>
      </c>
      <c r="G18" s="10">
        <f>20*$G$3</f>
        <v>30</v>
      </c>
      <c r="H18" s="2">
        <f t="shared" si="1"/>
        <v>210</v>
      </c>
      <c r="I18" s="2">
        <f t="shared" si="2"/>
        <v>270</v>
      </c>
      <c r="J18" s="2">
        <f t="shared" si="3"/>
        <v>210</v>
      </c>
      <c r="K18" s="2">
        <f t="shared" si="4"/>
        <v>360</v>
      </c>
      <c r="L18" s="2">
        <v>20</v>
      </c>
      <c r="M18" s="2">
        <f t="shared" si="5"/>
        <v>140</v>
      </c>
      <c r="N18" s="2">
        <f t="shared" si="6"/>
        <v>180</v>
      </c>
      <c r="O18" s="2">
        <f t="shared" si="7"/>
        <v>140</v>
      </c>
      <c r="P18" s="16">
        <f t="shared" si="8"/>
        <v>240</v>
      </c>
    </row>
    <row r="19" spans="1:16" x14ac:dyDescent="0.35">
      <c r="A19" s="14">
        <v>5</v>
      </c>
      <c r="B19" s="7">
        <v>0</v>
      </c>
      <c r="C19" s="6">
        <f>SUMIFS(Spain_Number_lightpaths!F:F,Spain_Number_lightpaths!D:D,A19,Spain_Number_lightpaths!C:C,B19)</f>
        <v>14</v>
      </c>
      <c r="D19" s="6">
        <f>SUMIFS(Sweden_Number_lightpaths!F:F,Sweden_Number_lightpaths!D:D,SummaryW!A19,Sweden_Number_lightpaths!C:C,B19)</f>
        <v>22</v>
      </c>
      <c r="E19" s="6">
        <f>SUMIFS(Germany_17_Number_lightpaths!F:F,Germany_17_Number_lightpaths!D:D,SummaryW!A19,Germany_17_Number_lightpaths!C:C,SummaryW!B19)</f>
        <v>18</v>
      </c>
      <c r="F19" s="6">
        <f>SUMIFS(Nobel_EU_Number_lightpaths!F:F,Nobel_EU_Number_lightpaths!D:D,SummaryW!A19,Nobel_EU_Number_lightpaths!C:C,SummaryW!B19)</f>
        <v>14</v>
      </c>
      <c r="G19" s="10">
        <v>20</v>
      </c>
      <c r="H19" s="2">
        <f t="shared" si="1"/>
        <v>280</v>
      </c>
      <c r="I19" s="2">
        <f t="shared" si="2"/>
        <v>440</v>
      </c>
      <c r="J19" s="2">
        <f t="shared" si="3"/>
        <v>360</v>
      </c>
      <c r="K19" s="2">
        <f t="shared" si="4"/>
        <v>280</v>
      </c>
      <c r="L19" s="2">
        <v>20</v>
      </c>
      <c r="M19" s="2">
        <f t="shared" si="5"/>
        <v>280</v>
      </c>
      <c r="N19" s="2">
        <f t="shared" si="6"/>
        <v>440</v>
      </c>
      <c r="O19" s="2">
        <f t="shared" si="7"/>
        <v>360</v>
      </c>
      <c r="P19" s="16">
        <f t="shared" si="8"/>
        <v>280</v>
      </c>
    </row>
    <row r="20" spans="1:16" x14ac:dyDescent="0.35">
      <c r="A20" s="14">
        <v>5</v>
      </c>
      <c r="B20" s="7">
        <v>1</v>
      </c>
      <c r="C20" s="6">
        <f>SUMIFS(Spain_Number_lightpaths!F:F,Spain_Number_lightpaths!D:D,A20,Spain_Number_lightpaths!C:C,B20)</f>
        <v>14</v>
      </c>
      <c r="D20" s="6">
        <f>SUMIFS(Sweden_Number_lightpaths!F:F,Sweden_Number_lightpaths!D:D,SummaryW!A20,Sweden_Number_lightpaths!C:C,B20)</f>
        <v>23</v>
      </c>
      <c r="E20" s="6">
        <f>SUMIFS(Germany_17_Number_lightpaths!F:F,Germany_17_Number_lightpaths!D:D,SummaryW!A20,Germany_17_Number_lightpaths!C:C,SummaryW!B20)</f>
        <v>17</v>
      </c>
      <c r="F20" s="6">
        <f>SUMIFS(Nobel_EU_Number_lightpaths!F:F,Nobel_EU_Number_lightpaths!D:D,SummaryW!A20,Nobel_EU_Number_lightpaths!C:C,SummaryW!B20)</f>
        <v>22</v>
      </c>
      <c r="G20" s="10">
        <v>24</v>
      </c>
      <c r="H20" s="2">
        <f t="shared" si="1"/>
        <v>336</v>
      </c>
      <c r="I20" s="2">
        <f t="shared" si="2"/>
        <v>552</v>
      </c>
      <c r="J20" s="2">
        <f t="shared" si="3"/>
        <v>408</v>
      </c>
      <c r="K20" s="2">
        <f t="shared" si="4"/>
        <v>528</v>
      </c>
      <c r="L20" s="2">
        <v>20</v>
      </c>
      <c r="M20" s="2">
        <f t="shared" si="5"/>
        <v>280</v>
      </c>
      <c r="N20" s="2">
        <f t="shared" si="6"/>
        <v>460</v>
      </c>
      <c r="O20" s="2">
        <f t="shared" si="7"/>
        <v>340</v>
      </c>
      <c r="P20" s="16">
        <f t="shared" si="8"/>
        <v>440</v>
      </c>
    </row>
    <row r="21" spans="1:16" x14ac:dyDescent="0.35">
      <c r="A21" s="14">
        <v>5</v>
      </c>
      <c r="B21" s="7">
        <v>2</v>
      </c>
      <c r="C21" s="6">
        <f>SUMIFS(Spain_Number_lightpaths!F:F,Spain_Number_lightpaths!D:D,A21,Spain_Number_lightpaths!C:C,B21)</f>
        <v>1</v>
      </c>
      <c r="D21" s="6">
        <f>SUMIFS(Sweden_Number_lightpaths!F:F,Sweden_Number_lightpaths!D:D,SummaryW!A21,Sweden_Number_lightpaths!C:C,B21)</f>
        <v>2</v>
      </c>
      <c r="E21" s="6">
        <f>SUMIFS(Germany_17_Number_lightpaths!F:F,Germany_17_Number_lightpaths!D:D,SummaryW!A21,Germany_17_Number_lightpaths!C:C,SummaryW!B21)</f>
        <v>3</v>
      </c>
      <c r="F21" s="6">
        <f>SUMIFS(Nobel_EU_Number_lightpaths!F:F,Nobel_EU_Number_lightpaths!D:D,SummaryW!A21,Nobel_EU_Number_lightpaths!C:C,SummaryW!B21)</f>
        <v>4</v>
      </c>
      <c r="G21" s="10">
        <f>20*$G$3</f>
        <v>30</v>
      </c>
      <c r="H21" s="2">
        <f t="shared" si="1"/>
        <v>30</v>
      </c>
      <c r="I21" s="2">
        <f t="shared" si="2"/>
        <v>60</v>
      </c>
      <c r="J21" s="2">
        <f t="shared" si="3"/>
        <v>90</v>
      </c>
      <c r="K21" s="2">
        <f t="shared" si="4"/>
        <v>120</v>
      </c>
      <c r="L21" s="2">
        <v>20</v>
      </c>
      <c r="M21" s="2">
        <f t="shared" si="5"/>
        <v>20</v>
      </c>
      <c r="N21" s="2">
        <f t="shared" si="6"/>
        <v>40</v>
      </c>
      <c r="O21" s="2">
        <f t="shared" si="7"/>
        <v>60</v>
      </c>
      <c r="P21" s="16">
        <f t="shared" si="8"/>
        <v>80</v>
      </c>
    </row>
    <row r="22" spans="1:16" x14ac:dyDescent="0.35">
      <c r="A22" s="14">
        <v>6</v>
      </c>
      <c r="B22" s="7">
        <v>0</v>
      </c>
      <c r="C22" s="6">
        <f>SUMIFS(Spain_Number_lightpaths!F:F,Spain_Number_lightpaths!D:D,A22,Spain_Number_lightpaths!C:C,B22)</f>
        <v>7</v>
      </c>
      <c r="D22" s="6">
        <f>SUMIFS(Sweden_Number_lightpaths!F:F,Sweden_Number_lightpaths!D:D,SummaryW!A22,Sweden_Number_lightpaths!C:C,B22)</f>
        <v>2</v>
      </c>
      <c r="E22" s="6">
        <f>SUMIFS(Germany_17_Number_lightpaths!F:F,Germany_17_Number_lightpaths!D:D,SummaryW!A22,Germany_17_Number_lightpaths!C:C,SummaryW!B22)</f>
        <v>1</v>
      </c>
      <c r="F22" s="6">
        <f>SUMIFS(Nobel_EU_Number_lightpaths!F:F,Nobel_EU_Number_lightpaths!D:D,SummaryW!A22,Nobel_EU_Number_lightpaths!C:C,SummaryW!B22)</f>
        <v>1</v>
      </c>
      <c r="G22" s="10">
        <v>20</v>
      </c>
      <c r="H22" s="2">
        <f t="shared" si="1"/>
        <v>140</v>
      </c>
      <c r="I22" s="2">
        <f t="shared" si="2"/>
        <v>40</v>
      </c>
      <c r="J22" s="2">
        <f t="shared" si="3"/>
        <v>20</v>
      </c>
      <c r="K22" s="2">
        <f t="shared" si="4"/>
        <v>20</v>
      </c>
      <c r="L22" s="2">
        <v>20</v>
      </c>
      <c r="M22" s="2">
        <f t="shared" si="5"/>
        <v>140</v>
      </c>
      <c r="N22" s="2">
        <f t="shared" si="6"/>
        <v>40</v>
      </c>
      <c r="O22" s="2">
        <f t="shared" si="7"/>
        <v>20</v>
      </c>
      <c r="P22" s="16">
        <f t="shared" si="8"/>
        <v>20</v>
      </c>
    </row>
    <row r="23" spans="1:16" x14ac:dyDescent="0.35">
      <c r="A23" s="14">
        <v>6</v>
      </c>
      <c r="B23" s="7">
        <v>1</v>
      </c>
      <c r="C23" s="6">
        <f>SUMIFS(Spain_Number_lightpaths!F:F,Spain_Number_lightpaths!D:D,A23,Spain_Number_lightpaths!C:C,B23)</f>
        <v>25</v>
      </c>
      <c r="D23" s="6">
        <f>SUMIFS(Sweden_Number_lightpaths!F:F,Sweden_Number_lightpaths!D:D,SummaryW!A23,Sweden_Number_lightpaths!C:C,B23)</f>
        <v>6</v>
      </c>
      <c r="E23" s="6">
        <f>SUMIFS(Germany_17_Number_lightpaths!F:F,Germany_17_Number_lightpaths!D:D,SummaryW!A23,Germany_17_Number_lightpaths!C:C,SummaryW!B23)</f>
        <v>21</v>
      </c>
      <c r="F23" s="6">
        <f>SUMIFS(Nobel_EU_Number_lightpaths!F:F,Nobel_EU_Number_lightpaths!D:D,SummaryW!A23,Nobel_EU_Number_lightpaths!C:C,SummaryW!B23)</f>
        <v>18</v>
      </c>
      <c r="G23" s="10">
        <v>24</v>
      </c>
      <c r="H23" s="2">
        <f t="shared" si="1"/>
        <v>600</v>
      </c>
      <c r="I23" s="2">
        <f t="shared" si="2"/>
        <v>144</v>
      </c>
      <c r="J23" s="2">
        <f t="shared" si="3"/>
        <v>504</v>
      </c>
      <c r="K23" s="2">
        <f t="shared" si="4"/>
        <v>432</v>
      </c>
      <c r="L23" s="2">
        <v>20</v>
      </c>
      <c r="M23" s="2">
        <f t="shared" si="5"/>
        <v>500</v>
      </c>
      <c r="N23" s="2">
        <f t="shared" si="6"/>
        <v>120</v>
      </c>
      <c r="O23" s="2">
        <f t="shared" si="7"/>
        <v>420</v>
      </c>
      <c r="P23" s="16">
        <f t="shared" si="8"/>
        <v>360</v>
      </c>
    </row>
    <row r="24" spans="1:16" x14ac:dyDescent="0.35">
      <c r="A24" s="14">
        <v>6</v>
      </c>
      <c r="B24" s="7">
        <v>2</v>
      </c>
      <c r="C24" s="6">
        <f>SUMIFS(Spain_Number_lightpaths!F:F,Spain_Number_lightpaths!D:D,A24,Spain_Number_lightpaths!C:C,B24)</f>
        <v>8</v>
      </c>
      <c r="D24" s="6">
        <f>SUMIFS(Sweden_Number_lightpaths!F:F,Sweden_Number_lightpaths!D:D,SummaryW!A24,Sweden_Number_lightpaths!C:C,B24)</f>
        <v>18</v>
      </c>
      <c r="E24" s="6">
        <f>SUMIFS(Germany_17_Number_lightpaths!F:F,Germany_17_Number_lightpaths!D:D,SummaryW!A24,Germany_17_Number_lightpaths!C:C,SummaryW!B24)</f>
        <v>3</v>
      </c>
      <c r="F24" s="6">
        <f>SUMIFS(Nobel_EU_Number_lightpaths!F:F,Nobel_EU_Number_lightpaths!D:D,SummaryW!A24,Nobel_EU_Number_lightpaths!C:C,SummaryW!B24)</f>
        <v>21</v>
      </c>
      <c r="G24" s="10">
        <f>20*$G$3</f>
        <v>30</v>
      </c>
      <c r="H24" s="2">
        <f t="shared" si="1"/>
        <v>240</v>
      </c>
      <c r="I24" s="2">
        <f t="shared" si="2"/>
        <v>540</v>
      </c>
      <c r="J24" s="2">
        <f t="shared" si="3"/>
        <v>90</v>
      </c>
      <c r="K24" s="2">
        <f t="shared" si="4"/>
        <v>630</v>
      </c>
      <c r="L24" s="2">
        <v>20</v>
      </c>
      <c r="M24" s="2">
        <f t="shared" si="5"/>
        <v>160</v>
      </c>
      <c r="N24" s="2">
        <f t="shared" si="6"/>
        <v>360</v>
      </c>
      <c r="O24" s="2">
        <f t="shared" si="7"/>
        <v>60</v>
      </c>
      <c r="P24" s="16">
        <f t="shared" si="8"/>
        <v>420</v>
      </c>
    </row>
    <row r="25" spans="1:16" x14ac:dyDescent="0.35">
      <c r="A25" s="14">
        <v>7</v>
      </c>
      <c r="B25" s="7">
        <v>0</v>
      </c>
      <c r="C25" s="6">
        <f>SUMIFS(Spain_Number_lightpaths!F:F,Spain_Number_lightpaths!D:D,A25,Spain_Number_lightpaths!C:C,B25)</f>
        <v>0</v>
      </c>
      <c r="D25" s="6">
        <f>SUMIFS(Sweden_Number_lightpaths!F:F,Sweden_Number_lightpaths!D:D,SummaryW!A25,Sweden_Number_lightpaths!C:C,B25)</f>
        <v>0</v>
      </c>
      <c r="E25" s="6">
        <f>SUMIFS(Germany_17_Number_lightpaths!F:F,Germany_17_Number_lightpaths!D:D,SummaryW!A25,Germany_17_Number_lightpaths!C:C,SummaryW!B25)</f>
        <v>2</v>
      </c>
      <c r="F25" s="6">
        <f>SUMIFS(Nobel_EU_Number_lightpaths!F:F,Nobel_EU_Number_lightpaths!D:D,SummaryW!A25,Nobel_EU_Number_lightpaths!C:C,SummaryW!B25)</f>
        <v>0</v>
      </c>
      <c r="G25" s="10">
        <v>20</v>
      </c>
      <c r="H25" s="2">
        <f t="shared" si="1"/>
        <v>0</v>
      </c>
      <c r="I25" s="2">
        <f t="shared" si="2"/>
        <v>0</v>
      </c>
      <c r="J25" s="2">
        <f t="shared" si="3"/>
        <v>40</v>
      </c>
      <c r="K25" s="2">
        <f t="shared" si="4"/>
        <v>0</v>
      </c>
      <c r="L25" s="2">
        <v>20</v>
      </c>
      <c r="M25" s="2">
        <f t="shared" si="5"/>
        <v>0</v>
      </c>
      <c r="N25" s="2">
        <f t="shared" si="6"/>
        <v>0</v>
      </c>
      <c r="O25" s="2">
        <f t="shared" si="7"/>
        <v>40</v>
      </c>
      <c r="P25" s="16">
        <f t="shared" si="8"/>
        <v>0</v>
      </c>
    </row>
    <row r="26" spans="1:16" x14ac:dyDescent="0.35">
      <c r="A26" s="14">
        <v>7</v>
      </c>
      <c r="B26" s="7">
        <v>1</v>
      </c>
      <c r="C26" s="6">
        <f>SUMIFS(Spain_Number_lightpaths!F:F,Spain_Number_lightpaths!D:D,A26,Spain_Number_lightpaths!C:C,B26)</f>
        <v>8</v>
      </c>
      <c r="D26" s="6">
        <f>SUMIFS(Sweden_Number_lightpaths!F:F,Sweden_Number_lightpaths!D:D,SummaryW!A26,Sweden_Number_lightpaths!C:C,B26)</f>
        <v>2</v>
      </c>
      <c r="E26" s="6">
        <f>SUMIFS(Germany_17_Number_lightpaths!F:F,Germany_17_Number_lightpaths!D:D,SummaryW!A26,Germany_17_Number_lightpaths!C:C,SummaryW!B26)</f>
        <v>1</v>
      </c>
      <c r="F26" s="6">
        <f>SUMIFS(Nobel_EU_Number_lightpaths!F:F,Nobel_EU_Number_lightpaths!D:D,SummaryW!A26,Nobel_EU_Number_lightpaths!C:C,SummaryW!B26)</f>
        <v>2</v>
      </c>
      <c r="G26" s="10">
        <v>24</v>
      </c>
      <c r="H26" s="2">
        <f t="shared" si="1"/>
        <v>192</v>
      </c>
      <c r="I26" s="2">
        <f t="shared" si="2"/>
        <v>48</v>
      </c>
      <c r="J26" s="2">
        <f t="shared" si="3"/>
        <v>24</v>
      </c>
      <c r="K26" s="2">
        <f t="shared" si="4"/>
        <v>48</v>
      </c>
      <c r="L26" s="2">
        <v>20</v>
      </c>
      <c r="M26" s="2">
        <f t="shared" si="5"/>
        <v>160</v>
      </c>
      <c r="N26" s="2">
        <f t="shared" si="6"/>
        <v>40</v>
      </c>
      <c r="O26" s="2">
        <f t="shared" si="7"/>
        <v>20</v>
      </c>
      <c r="P26" s="16">
        <f t="shared" si="8"/>
        <v>40</v>
      </c>
    </row>
    <row r="27" spans="1:16" x14ac:dyDescent="0.35">
      <c r="A27" s="14">
        <v>7</v>
      </c>
      <c r="B27" s="7">
        <v>2</v>
      </c>
      <c r="C27" s="6">
        <f>SUMIFS(Spain_Number_lightpaths!F:F,Spain_Number_lightpaths!D:D,A27,Spain_Number_lightpaths!C:C,B27)</f>
        <v>24</v>
      </c>
      <c r="D27" s="6">
        <f>SUMIFS(Sweden_Number_lightpaths!F:F,Sweden_Number_lightpaths!D:D,SummaryW!A27,Sweden_Number_lightpaths!C:C,B27)</f>
        <v>21</v>
      </c>
      <c r="E27" s="6">
        <f>SUMIFS(Germany_17_Number_lightpaths!F:F,Germany_17_Number_lightpaths!D:D,SummaryW!A27,Germany_17_Number_lightpaths!C:C,SummaryW!B27)</f>
        <v>33</v>
      </c>
      <c r="F27" s="6">
        <f>SUMIFS(Nobel_EU_Number_lightpaths!F:F,Nobel_EU_Number_lightpaths!D:D,SummaryW!A27,Nobel_EU_Number_lightpaths!C:C,SummaryW!B27)</f>
        <v>27</v>
      </c>
      <c r="G27" s="10">
        <f>20*$G$3</f>
        <v>30</v>
      </c>
      <c r="H27" s="2">
        <f t="shared" si="1"/>
        <v>720</v>
      </c>
      <c r="I27" s="2">
        <f t="shared" si="2"/>
        <v>630</v>
      </c>
      <c r="J27" s="2">
        <f t="shared" si="3"/>
        <v>990</v>
      </c>
      <c r="K27" s="2">
        <f t="shared" si="4"/>
        <v>810</v>
      </c>
      <c r="L27" s="2">
        <v>20</v>
      </c>
      <c r="M27" s="2">
        <f t="shared" si="5"/>
        <v>480</v>
      </c>
      <c r="N27" s="2">
        <f t="shared" si="6"/>
        <v>420</v>
      </c>
      <c r="O27" s="2">
        <f t="shared" si="7"/>
        <v>660</v>
      </c>
      <c r="P27" s="16">
        <f t="shared" si="8"/>
        <v>540</v>
      </c>
    </row>
    <row r="28" spans="1:16" x14ac:dyDescent="0.35">
      <c r="A28" s="14">
        <v>8</v>
      </c>
      <c r="B28" s="7">
        <v>0</v>
      </c>
      <c r="C28" s="6">
        <f>SUMIFS(Spain_Number_lightpaths!F:F,Spain_Number_lightpaths!D:D,A28,Spain_Number_lightpaths!C:C,B28)</f>
        <v>0</v>
      </c>
      <c r="D28" s="6">
        <f>SUMIFS(Sweden_Number_lightpaths!F:F,Sweden_Number_lightpaths!D:D,SummaryW!A28,Sweden_Number_lightpaths!C:C,B28)</f>
        <v>0</v>
      </c>
      <c r="E28" s="6">
        <f>SUMIFS(Germany_17_Number_lightpaths!F:F,Germany_17_Number_lightpaths!D:D,SummaryW!A28,Germany_17_Number_lightpaths!C:C,SummaryW!B28)</f>
        <v>0</v>
      </c>
      <c r="F28" s="6">
        <f>SUMIFS(Nobel_EU_Number_lightpaths!F:F,Nobel_EU_Number_lightpaths!D:D,SummaryW!A28,Nobel_EU_Number_lightpaths!C:C,SummaryW!B28)</f>
        <v>0</v>
      </c>
      <c r="G28" s="10">
        <v>20</v>
      </c>
      <c r="H28" s="2">
        <f t="shared" si="1"/>
        <v>0</v>
      </c>
      <c r="I28" s="2">
        <f t="shared" si="2"/>
        <v>0</v>
      </c>
      <c r="J28" s="2">
        <f t="shared" si="3"/>
        <v>0</v>
      </c>
      <c r="K28" s="2">
        <f t="shared" si="4"/>
        <v>0</v>
      </c>
      <c r="L28" s="2">
        <v>20</v>
      </c>
      <c r="M28" s="2">
        <f t="shared" si="5"/>
        <v>0</v>
      </c>
      <c r="N28" s="2">
        <f t="shared" si="6"/>
        <v>0</v>
      </c>
      <c r="O28" s="2">
        <f t="shared" si="7"/>
        <v>0</v>
      </c>
      <c r="P28" s="16">
        <f t="shared" si="8"/>
        <v>0</v>
      </c>
    </row>
    <row r="29" spans="1:16" x14ac:dyDescent="0.35">
      <c r="A29" s="14">
        <v>8</v>
      </c>
      <c r="B29" s="7">
        <v>1</v>
      </c>
      <c r="C29" s="6">
        <f>SUMIFS(Spain_Number_lightpaths!F:F,Spain_Number_lightpaths!D:D,A29,Spain_Number_lightpaths!C:C,B29)</f>
        <v>0</v>
      </c>
      <c r="D29" s="6">
        <f>SUMIFS(Sweden_Number_lightpaths!F:F,Sweden_Number_lightpaths!D:D,SummaryW!A29,Sweden_Number_lightpaths!C:C,B29)</f>
        <v>0</v>
      </c>
      <c r="E29" s="6">
        <f>SUMIFS(Germany_17_Number_lightpaths!F:F,Germany_17_Number_lightpaths!D:D,SummaryW!A29,Germany_17_Number_lightpaths!C:C,SummaryW!B29)</f>
        <v>0</v>
      </c>
      <c r="F29" s="6">
        <f>SUMIFS(Nobel_EU_Number_lightpaths!F:F,Nobel_EU_Number_lightpaths!D:D,SummaryW!A29,Nobel_EU_Number_lightpaths!C:C,SummaryW!B29)</f>
        <v>0</v>
      </c>
      <c r="G29" s="10">
        <v>24</v>
      </c>
      <c r="H29" s="2">
        <f t="shared" si="1"/>
        <v>0</v>
      </c>
      <c r="I29" s="2">
        <f t="shared" si="2"/>
        <v>0</v>
      </c>
      <c r="J29" s="2">
        <f t="shared" si="3"/>
        <v>0</v>
      </c>
      <c r="K29" s="2">
        <f t="shared" si="4"/>
        <v>0</v>
      </c>
      <c r="L29" s="2">
        <v>20</v>
      </c>
      <c r="M29" s="2">
        <f t="shared" si="5"/>
        <v>0</v>
      </c>
      <c r="N29" s="2">
        <f t="shared" si="6"/>
        <v>0</v>
      </c>
      <c r="O29" s="2">
        <f t="shared" si="7"/>
        <v>0</v>
      </c>
      <c r="P29" s="16">
        <f t="shared" si="8"/>
        <v>0</v>
      </c>
    </row>
    <row r="30" spans="1:16" x14ac:dyDescent="0.35">
      <c r="A30" s="14">
        <v>8</v>
      </c>
      <c r="B30" s="7">
        <v>2</v>
      </c>
      <c r="C30" s="6">
        <f>SUMIFS(Spain_Number_lightpaths!F:F,Spain_Number_lightpaths!D:D,A30,Spain_Number_lightpaths!C:C,B30)</f>
        <v>0</v>
      </c>
      <c r="D30" s="6">
        <f>SUMIFS(Sweden_Number_lightpaths!F:F,Sweden_Number_lightpaths!D:D,SummaryW!A30,Sweden_Number_lightpaths!C:C,B30)</f>
        <v>0</v>
      </c>
      <c r="E30" s="6">
        <f>SUMIFS(Germany_17_Number_lightpaths!F:F,Germany_17_Number_lightpaths!D:D,SummaryW!A30,Germany_17_Number_lightpaths!C:C,SummaryW!B30)</f>
        <v>0</v>
      </c>
      <c r="F30" s="6">
        <f>SUMIFS(Nobel_EU_Number_lightpaths!F:F,Nobel_EU_Number_lightpaths!D:D,SummaryW!A30,Nobel_EU_Number_lightpaths!C:C,SummaryW!B30)</f>
        <v>0</v>
      </c>
      <c r="G30" s="10">
        <f>20*$G$3</f>
        <v>30</v>
      </c>
      <c r="H30" s="2">
        <f t="shared" si="1"/>
        <v>0</v>
      </c>
      <c r="I30" s="2">
        <f t="shared" si="2"/>
        <v>0</v>
      </c>
      <c r="J30" s="2">
        <f t="shared" si="3"/>
        <v>0</v>
      </c>
      <c r="K30" s="2">
        <f t="shared" si="4"/>
        <v>0</v>
      </c>
      <c r="L30" s="2">
        <v>20</v>
      </c>
      <c r="M30" s="2">
        <f t="shared" si="5"/>
        <v>0</v>
      </c>
      <c r="N30" s="2">
        <f t="shared" si="6"/>
        <v>0</v>
      </c>
      <c r="O30" s="2">
        <f t="shared" si="7"/>
        <v>0</v>
      </c>
      <c r="P30" s="16">
        <f t="shared" si="8"/>
        <v>0</v>
      </c>
    </row>
    <row r="31" spans="1:16" x14ac:dyDescent="0.35">
      <c r="A31" s="14">
        <v>9</v>
      </c>
      <c r="B31" s="7">
        <v>0</v>
      </c>
      <c r="C31" s="6">
        <f>SUMIFS(Spain_Number_lightpaths!F:F,Spain_Number_lightpaths!D:D,A31,Spain_Number_lightpaths!C:C,B31)</f>
        <v>0</v>
      </c>
      <c r="D31" s="6">
        <f>SUMIFS(Sweden_Number_lightpaths!F:F,Sweden_Number_lightpaths!D:D,SummaryW!A31,Sweden_Number_lightpaths!C:C,B31)</f>
        <v>0</v>
      </c>
      <c r="E31" s="6">
        <f>SUMIFS(Germany_17_Number_lightpaths!F:F,Germany_17_Number_lightpaths!D:D,SummaryW!A31,Germany_17_Number_lightpaths!C:C,SummaryW!B31)</f>
        <v>0</v>
      </c>
      <c r="F31" s="6">
        <f>SUMIFS(Nobel_EU_Number_lightpaths!F:F,Nobel_EU_Number_lightpaths!D:D,SummaryW!A31,Nobel_EU_Number_lightpaths!C:C,SummaryW!B31)</f>
        <v>0</v>
      </c>
      <c r="G31" s="10">
        <v>20</v>
      </c>
      <c r="H31" s="2">
        <f t="shared" si="1"/>
        <v>0</v>
      </c>
      <c r="I31" s="2">
        <f t="shared" si="2"/>
        <v>0</v>
      </c>
      <c r="J31" s="2">
        <f t="shared" si="3"/>
        <v>0</v>
      </c>
      <c r="K31" s="2">
        <f t="shared" si="4"/>
        <v>0</v>
      </c>
      <c r="L31" s="2">
        <v>20</v>
      </c>
      <c r="M31" s="2">
        <f t="shared" si="5"/>
        <v>0</v>
      </c>
      <c r="N31" s="2">
        <f t="shared" si="6"/>
        <v>0</v>
      </c>
      <c r="O31" s="2">
        <f t="shared" si="7"/>
        <v>0</v>
      </c>
      <c r="P31" s="16">
        <f t="shared" si="8"/>
        <v>0</v>
      </c>
    </row>
    <row r="32" spans="1:16" x14ac:dyDescent="0.35">
      <c r="A32" s="14">
        <v>9</v>
      </c>
      <c r="B32" s="7">
        <v>1</v>
      </c>
      <c r="C32" s="6">
        <f>SUMIFS(Spain_Number_lightpaths!F:F,Spain_Number_lightpaths!D:D,A32,Spain_Number_lightpaths!C:C,B32)</f>
        <v>0</v>
      </c>
      <c r="D32" s="6">
        <f>SUMIFS(Sweden_Number_lightpaths!F:F,Sweden_Number_lightpaths!D:D,SummaryW!A32,Sweden_Number_lightpaths!C:C,B32)</f>
        <v>0</v>
      </c>
      <c r="E32" s="6">
        <f>SUMIFS(Germany_17_Number_lightpaths!F:F,Germany_17_Number_lightpaths!D:D,SummaryW!A32,Germany_17_Number_lightpaths!C:C,SummaryW!B32)</f>
        <v>0</v>
      </c>
      <c r="F32" s="6">
        <f>SUMIFS(Nobel_EU_Number_lightpaths!F:F,Nobel_EU_Number_lightpaths!D:D,SummaryW!A32,Nobel_EU_Number_lightpaths!C:C,SummaryW!B32)</f>
        <v>0</v>
      </c>
      <c r="G32" s="10">
        <v>24</v>
      </c>
      <c r="H32" s="2">
        <f t="shared" si="1"/>
        <v>0</v>
      </c>
      <c r="I32" s="2">
        <f t="shared" si="2"/>
        <v>0</v>
      </c>
      <c r="J32" s="2">
        <f t="shared" si="3"/>
        <v>0</v>
      </c>
      <c r="K32" s="2">
        <f t="shared" si="4"/>
        <v>0</v>
      </c>
      <c r="L32" s="2">
        <v>20</v>
      </c>
      <c r="M32" s="2">
        <f t="shared" si="5"/>
        <v>0</v>
      </c>
      <c r="N32" s="2">
        <f t="shared" si="6"/>
        <v>0</v>
      </c>
      <c r="O32" s="2">
        <f t="shared" si="7"/>
        <v>0</v>
      </c>
      <c r="P32" s="16">
        <f t="shared" si="8"/>
        <v>0</v>
      </c>
    </row>
    <row r="33" spans="1:16" x14ac:dyDescent="0.35">
      <c r="A33" s="22">
        <v>9</v>
      </c>
      <c r="B33" s="23">
        <v>2</v>
      </c>
      <c r="C33" s="6">
        <f>SUMIFS(Spain_Number_lightpaths!F:F,Spain_Number_lightpaths!D:D,A33,Spain_Number_lightpaths!C:C,B33)</f>
        <v>0</v>
      </c>
      <c r="D33" s="6">
        <f>SUMIFS(Sweden_Number_lightpaths!F:F,Sweden_Number_lightpaths!D:D,SummaryW!A33,Sweden_Number_lightpaths!C:C,B33)</f>
        <v>0</v>
      </c>
      <c r="E33" s="6">
        <f>SUMIFS(Germany_17_Number_lightpaths!F:F,Germany_17_Number_lightpaths!D:D,SummaryW!A33,Germany_17_Number_lightpaths!C:C,SummaryW!B33)</f>
        <v>0</v>
      </c>
      <c r="F33" s="6">
        <f>SUMIFS(Nobel_EU_Number_lightpaths!F:F,Nobel_EU_Number_lightpaths!D:D,SummaryW!A33,Nobel_EU_Number_lightpaths!C:C,SummaryW!B33)</f>
        <v>0</v>
      </c>
      <c r="G33" s="24">
        <f>20*$G$3</f>
        <v>30</v>
      </c>
      <c r="H33" s="25">
        <f t="shared" si="1"/>
        <v>0</v>
      </c>
      <c r="I33" s="25">
        <f t="shared" si="2"/>
        <v>0</v>
      </c>
      <c r="J33" s="25">
        <f t="shared" si="3"/>
        <v>0</v>
      </c>
      <c r="K33" s="25">
        <f t="shared" si="4"/>
        <v>0</v>
      </c>
      <c r="L33" s="25">
        <v>20</v>
      </c>
      <c r="M33" s="25">
        <f>C33*$L33</f>
        <v>0</v>
      </c>
      <c r="N33" s="25">
        <f t="shared" si="6"/>
        <v>0</v>
      </c>
      <c r="O33" s="25">
        <f t="shared" si="7"/>
        <v>0</v>
      </c>
      <c r="P33" s="26">
        <f t="shared" si="8"/>
        <v>0</v>
      </c>
    </row>
    <row r="35" spans="1:16" x14ac:dyDescent="0.35">
      <c r="A35" s="62" t="s">
        <v>3</v>
      </c>
      <c r="B35" s="61" t="s">
        <v>49</v>
      </c>
      <c r="C35" s="61"/>
      <c r="D35" s="61"/>
      <c r="E35" s="61"/>
      <c r="F35" s="61" t="s">
        <v>50</v>
      </c>
      <c r="G35" s="61"/>
      <c r="H35" s="61"/>
      <c r="I35" s="61"/>
    </row>
    <row r="36" spans="1:16" x14ac:dyDescent="0.35">
      <c r="A36" s="62"/>
      <c r="B36" s="5" t="s">
        <v>6</v>
      </c>
      <c r="C36" s="3" t="s">
        <v>7</v>
      </c>
      <c r="D36" s="3" t="s">
        <v>8</v>
      </c>
      <c r="E36" s="3" t="s">
        <v>9</v>
      </c>
      <c r="F36" s="5" t="s">
        <v>6</v>
      </c>
      <c r="G36" s="3" t="s">
        <v>7</v>
      </c>
      <c r="H36" s="3" t="s">
        <v>8</v>
      </c>
      <c r="I36" s="3" t="s">
        <v>9</v>
      </c>
    </row>
    <row r="37" spans="1:16" x14ac:dyDescent="0.35">
      <c r="A37" s="2">
        <v>0</v>
      </c>
      <c r="B37" s="2">
        <f>SUMIF($A$4:$A$33,A37,H$4:H$33)</f>
        <v>1204</v>
      </c>
      <c r="C37" s="2">
        <f>SUMIF($A$4:$A$33,A37,I$4:I$33)</f>
        <v>1550</v>
      </c>
      <c r="D37" s="2">
        <f>SUMIF($A$4:$A$33,A37,J$4:J$33)</f>
        <v>964</v>
      </c>
      <c r="E37" s="2">
        <f>SUMIF($A$4:$A$33,A37,K$4:K$33)</f>
        <v>1752</v>
      </c>
      <c r="F37" s="2">
        <f>SUMIF($A$4:$A$33,$A37,M$4:M$33)</f>
        <v>1140</v>
      </c>
      <c r="G37" s="2">
        <f>SUMIF($A$4:$A$33,$A37,N$4:N$33)</f>
        <v>1340</v>
      </c>
      <c r="H37" s="2">
        <f>SUMIF($A$4:$A$33,$A37,O$4:O$33)</f>
        <v>920</v>
      </c>
      <c r="I37" s="2">
        <f>SUMIF($A$4:$A$33,$A37,P$4:P$33)</f>
        <v>1600</v>
      </c>
    </row>
    <row r="38" spans="1:16" x14ac:dyDescent="0.35">
      <c r="A38" s="2">
        <v>1</v>
      </c>
      <c r="B38" s="2">
        <f t="shared" ref="B38:B46" si="9">SUMIF($A$4:$A$33,A38,H$4:H$33)</f>
        <v>72</v>
      </c>
      <c r="C38" s="2">
        <f t="shared" ref="C38:C46" si="10">SUMIF($A$4:$A$33,A38,I$4:I$33)</f>
        <v>174</v>
      </c>
      <c r="D38" s="2">
        <f t="shared" ref="D38:D46" si="11">SUMIF($A$4:$A$33,A38,J$4:J$33)</f>
        <v>362</v>
      </c>
      <c r="E38" s="2">
        <f t="shared" ref="E38:E46" si="12">SUMIF($A$4:$A$33,A38,K$4:K$33)</f>
        <v>258</v>
      </c>
      <c r="F38" s="2">
        <f t="shared" ref="F38:I46" si="13">SUMIF($A$4:$A$33,$A38,M$4:M$33)</f>
        <v>60</v>
      </c>
      <c r="G38" s="2">
        <f t="shared" si="13"/>
        <v>120</v>
      </c>
      <c r="H38" s="2">
        <f t="shared" si="13"/>
        <v>300</v>
      </c>
      <c r="I38" s="2">
        <f t="shared" si="13"/>
        <v>200</v>
      </c>
    </row>
    <row r="39" spans="1:16" x14ac:dyDescent="0.35">
      <c r="A39" s="2">
        <v>2</v>
      </c>
      <c r="B39" s="2">
        <f t="shared" si="9"/>
        <v>566</v>
      </c>
      <c r="C39" s="2">
        <f t="shared" si="10"/>
        <v>310</v>
      </c>
      <c r="D39" s="2">
        <f t="shared" si="11"/>
        <v>458</v>
      </c>
      <c r="E39" s="2">
        <f t="shared" si="12"/>
        <v>700</v>
      </c>
      <c r="F39" s="2">
        <f t="shared" si="13"/>
        <v>420</v>
      </c>
      <c r="G39" s="2">
        <f t="shared" si="13"/>
        <v>220</v>
      </c>
      <c r="H39" s="2">
        <f t="shared" si="13"/>
        <v>320</v>
      </c>
      <c r="I39" s="2">
        <f t="shared" si="13"/>
        <v>480</v>
      </c>
    </row>
    <row r="40" spans="1:16" x14ac:dyDescent="0.35">
      <c r="A40" s="2">
        <v>3</v>
      </c>
      <c r="B40" s="2">
        <f t="shared" si="9"/>
        <v>324</v>
      </c>
      <c r="C40" s="2">
        <f t="shared" si="10"/>
        <v>218</v>
      </c>
      <c r="D40" s="2">
        <f t="shared" si="11"/>
        <v>292</v>
      </c>
      <c r="E40" s="2">
        <f t="shared" si="12"/>
        <v>206</v>
      </c>
      <c r="F40" s="2">
        <f t="shared" si="13"/>
        <v>260</v>
      </c>
      <c r="G40" s="2">
        <f t="shared" si="13"/>
        <v>160</v>
      </c>
      <c r="H40" s="2">
        <f t="shared" si="13"/>
        <v>220</v>
      </c>
      <c r="I40" s="2">
        <f t="shared" si="13"/>
        <v>160</v>
      </c>
    </row>
    <row r="41" spans="1:16" x14ac:dyDescent="0.35">
      <c r="A41" s="2">
        <v>4</v>
      </c>
      <c r="B41" s="2">
        <f t="shared" si="9"/>
        <v>494</v>
      </c>
      <c r="C41" s="2">
        <f t="shared" si="10"/>
        <v>410</v>
      </c>
      <c r="D41" s="2">
        <f t="shared" si="11"/>
        <v>466</v>
      </c>
      <c r="E41" s="2">
        <f t="shared" si="12"/>
        <v>832</v>
      </c>
      <c r="F41" s="2">
        <f t="shared" si="13"/>
        <v>400</v>
      </c>
      <c r="G41" s="2">
        <f t="shared" si="13"/>
        <v>320</v>
      </c>
      <c r="H41" s="2">
        <f t="shared" si="13"/>
        <v>380</v>
      </c>
      <c r="I41" s="2">
        <f t="shared" si="13"/>
        <v>700</v>
      </c>
    </row>
    <row r="42" spans="1:16" x14ac:dyDescent="0.35">
      <c r="A42" s="2">
        <v>5</v>
      </c>
      <c r="B42" s="2">
        <f t="shared" si="9"/>
        <v>646</v>
      </c>
      <c r="C42" s="2">
        <f t="shared" si="10"/>
        <v>1052</v>
      </c>
      <c r="D42" s="2">
        <f t="shared" si="11"/>
        <v>858</v>
      </c>
      <c r="E42" s="2">
        <f t="shared" si="12"/>
        <v>928</v>
      </c>
      <c r="F42" s="2">
        <f t="shared" si="13"/>
        <v>580</v>
      </c>
      <c r="G42" s="2">
        <f t="shared" si="13"/>
        <v>940</v>
      </c>
      <c r="H42" s="2">
        <f t="shared" si="13"/>
        <v>760</v>
      </c>
      <c r="I42" s="2">
        <f t="shared" si="13"/>
        <v>800</v>
      </c>
    </row>
    <row r="43" spans="1:16" x14ac:dyDescent="0.35">
      <c r="A43" s="2">
        <v>6</v>
      </c>
      <c r="B43" s="2">
        <f t="shared" si="9"/>
        <v>980</v>
      </c>
      <c r="C43" s="2">
        <f t="shared" si="10"/>
        <v>724</v>
      </c>
      <c r="D43" s="2">
        <f t="shared" si="11"/>
        <v>614</v>
      </c>
      <c r="E43" s="2">
        <f t="shared" si="12"/>
        <v>1082</v>
      </c>
      <c r="F43" s="2">
        <f t="shared" si="13"/>
        <v>800</v>
      </c>
      <c r="G43" s="2">
        <f t="shared" si="13"/>
        <v>520</v>
      </c>
      <c r="H43" s="2">
        <f t="shared" si="13"/>
        <v>500</v>
      </c>
      <c r="I43" s="2">
        <f t="shared" si="13"/>
        <v>800</v>
      </c>
    </row>
    <row r="44" spans="1:16" x14ac:dyDescent="0.35">
      <c r="A44" s="2">
        <v>7</v>
      </c>
      <c r="B44" s="2">
        <f t="shared" si="9"/>
        <v>912</v>
      </c>
      <c r="C44" s="2">
        <f t="shared" si="10"/>
        <v>678</v>
      </c>
      <c r="D44" s="2">
        <f t="shared" si="11"/>
        <v>1054</v>
      </c>
      <c r="E44" s="2">
        <f t="shared" si="12"/>
        <v>858</v>
      </c>
      <c r="F44" s="2">
        <f t="shared" si="13"/>
        <v>640</v>
      </c>
      <c r="G44" s="2">
        <f t="shared" si="13"/>
        <v>460</v>
      </c>
      <c r="H44" s="2">
        <f t="shared" si="13"/>
        <v>720</v>
      </c>
      <c r="I44" s="2">
        <f t="shared" si="13"/>
        <v>580</v>
      </c>
    </row>
    <row r="45" spans="1:16" x14ac:dyDescent="0.35">
      <c r="A45" s="2">
        <v>8</v>
      </c>
      <c r="B45" s="2">
        <f t="shared" si="9"/>
        <v>0</v>
      </c>
      <c r="C45" s="2">
        <f t="shared" si="10"/>
        <v>0</v>
      </c>
      <c r="D45" s="2">
        <f t="shared" si="11"/>
        <v>0</v>
      </c>
      <c r="E45" s="2">
        <f t="shared" si="12"/>
        <v>0</v>
      </c>
      <c r="F45" s="2">
        <f t="shared" si="13"/>
        <v>0</v>
      </c>
      <c r="G45" s="2">
        <f t="shared" si="13"/>
        <v>0</v>
      </c>
      <c r="H45" s="2">
        <f t="shared" si="13"/>
        <v>0</v>
      </c>
      <c r="I45" s="2">
        <f t="shared" si="13"/>
        <v>0</v>
      </c>
    </row>
    <row r="46" spans="1:16" x14ac:dyDescent="0.35">
      <c r="A46" s="2">
        <v>9</v>
      </c>
      <c r="B46" s="2">
        <f t="shared" si="9"/>
        <v>0</v>
      </c>
      <c r="C46" s="2">
        <f t="shared" si="10"/>
        <v>0</v>
      </c>
      <c r="D46" s="2">
        <f t="shared" si="11"/>
        <v>0</v>
      </c>
      <c r="E46" s="2">
        <f t="shared" si="12"/>
        <v>0</v>
      </c>
      <c r="F46" s="2">
        <f t="shared" si="13"/>
        <v>0</v>
      </c>
      <c r="G46" s="2">
        <f t="shared" si="13"/>
        <v>0</v>
      </c>
      <c r="H46" s="2">
        <f t="shared" si="13"/>
        <v>0</v>
      </c>
      <c r="I46" s="2">
        <f t="shared" si="13"/>
        <v>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 tint="0.79998168889431442"/>
  </sheetPr>
  <dimension ref="A1:G687"/>
  <sheetViews>
    <sheetView workbookViewId="0">
      <selection activeCell="K14" sqref="K14"/>
    </sheetView>
  </sheetViews>
  <sheetFormatPr defaultRowHeight="14.5" x14ac:dyDescent="0.35"/>
  <cols>
    <col min="1" max="1" width="11.269531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t="s">
        <v>127</v>
      </c>
      <c r="B2">
        <v>0</v>
      </c>
      <c r="C2">
        <v>0</v>
      </c>
      <c r="D2">
        <v>0</v>
      </c>
      <c r="E2">
        <v>9</v>
      </c>
      <c r="F2">
        <v>1</v>
      </c>
      <c r="G2">
        <v>9</v>
      </c>
    </row>
    <row r="3" spans="1:7" x14ac:dyDescent="0.35">
      <c r="A3" t="s">
        <v>127</v>
      </c>
      <c r="B3">
        <v>0</v>
      </c>
      <c r="C3">
        <v>0</v>
      </c>
      <c r="D3">
        <v>1</v>
      </c>
      <c r="E3">
        <v>0</v>
      </c>
      <c r="F3">
        <v>0</v>
      </c>
      <c r="G3">
        <v>9</v>
      </c>
    </row>
    <row r="4" spans="1:7" x14ac:dyDescent="0.35">
      <c r="A4" t="s">
        <v>127</v>
      </c>
      <c r="B4">
        <v>0</v>
      </c>
      <c r="C4">
        <v>0</v>
      </c>
      <c r="D4">
        <v>2</v>
      </c>
      <c r="E4">
        <v>0</v>
      </c>
      <c r="F4">
        <v>0</v>
      </c>
      <c r="G4">
        <v>9</v>
      </c>
    </row>
    <row r="5" spans="1:7" x14ac:dyDescent="0.35">
      <c r="A5" t="s">
        <v>127</v>
      </c>
      <c r="B5">
        <v>0</v>
      </c>
      <c r="C5">
        <v>0</v>
      </c>
      <c r="D5">
        <v>3</v>
      </c>
      <c r="E5">
        <v>1</v>
      </c>
      <c r="F5">
        <v>0</v>
      </c>
      <c r="G5">
        <v>8</v>
      </c>
    </row>
    <row r="6" spans="1:7" x14ac:dyDescent="0.35">
      <c r="A6" t="s">
        <v>127</v>
      </c>
      <c r="B6">
        <v>0</v>
      </c>
      <c r="C6">
        <v>0</v>
      </c>
      <c r="D6">
        <v>4</v>
      </c>
      <c r="E6">
        <v>2</v>
      </c>
      <c r="F6">
        <v>0</v>
      </c>
      <c r="G6">
        <v>6</v>
      </c>
    </row>
    <row r="7" spans="1:7" x14ac:dyDescent="0.35">
      <c r="A7" t="s">
        <v>127</v>
      </c>
      <c r="B7">
        <v>0</v>
      </c>
      <c r="C7">
        <v>0</v>
      </c>
      <c r="D7">
        <v>5</v>
      </c>
      <c r="E7">
        <v>2</v>
      </c>
      <c r="F7">
        <v>0</v>
      </c>
      <c r="G7">
        <v>4</v>
      </c>
    </row>
    <row r="8" spans="1:7" x14ac:dyDescent="0.35">
      <c r="A8" t="s">
        <v>127</v>
      </c>
      <c r="B8">
        <v>0</v>
      </c>
      <c r="C8">
        <v>0</v>
      </c>
      <c r="D8">
        <v>6</v>
      </c>
      <c r="E8">
        <v>1</v>
      </c>
      <c r="F8">
        <v>0</v>
      </c>
      <c r="G8">
        <v>3</v>
      </c>
    </row>
    <row r="9" spans="1:7" x14ac:dyDescent="0.35">
      <c r="A9" t="s">
        <v>127</v>
      </c>
      <c r="B9">
        <v>0</v>
      </c>
      <c r="C9">
        <v>0</v>
      </c>
      <c r="D9">
        <v>7</v>
      </c>
      <c r="E9">
        <v>0</v>
      </c>
      <c r="F9">
        <v>0</v>
      </c>
      <c r="G9">
        <v>3</v>
      </c>
    </row>
    <row r="10" spans="1:7" x14ac:dyDescent="0.35">
      <c r="A10" t="s">
        <v>127</v>
      </c>
      <c r="B10">
        <v>0</v>
      </c>
      <c r="C10">
        <v>1</v>
      </c>
      <c r="D10">
        <v>0</v>
      </c>
      <c r="E10">
        <v>25</v>
      </c>
      <c r="F10">
        <v>2</v>
      </c>
      <c r="G10">
        <v>11</v>
      </c>
    </row>
    <row r="11" spans="1:7" x14ac:dyDescent="0.35">
      <c r="A11" t="s">
        <v>127</v>
      </c>
      <c r="B11">
        <v>0</v>
      </c>
      <c r="C11">
        <v>1</v>
      </c>
      <c r="D11">
        <v>1</v>
      </c>
      <c r="E11">
        <v>1</v>
      </c>
      <c r="F11">
        <v>0</v>
      </c>
      <c r="G11">
        <v>10</v>
      </c>
    </row>
    <row r="12" spans="1:7" x14ac:dyDescent="0.35">
      <c r="A12" t="s">
        <v>127</v>
      </c>
      <c r="B12">
        <v>0</v>
      </c>
      <c r="C12">
        <v>1</v>
      </c>
      <c r="D12">
        <v>2</v>
      </c>
      <c r="E12">
        <v>1</v>
      </c>
      <c r="F12">
        <v>0</v>
      </c>
      <c r="G12">
        <v>9</v>
      </c>
    </row>
    <row r="13" spans="1:7" x14ac:dyDescent="0.35">
      <c r="A13" t="s">
        <v>127</v>
      </c>
      <c r="B13">
        <v>0</v>
      </c>
      <c r="C13">
        <v>1</v>
      </c>
      <c r="D13">
        <v>3</v>
      </c>
      <c r="E13">
        <v>2</v>
      </c>
      <c r="F13">
        <v>0</v>
      </c>
      <c r="G13">
        <v>7</v>
      </c>
    </row>
    <row r="14" spans="1:7" x14ac:dyDescent="0.35">
      <c r="A14" t="s">
        <v>127</v>
      </c>
      <c r="B14">
        <v>0</v>
      </c>
      <c r="C14">
        <v>1</v>
      </c>
      <c r="D14">
        <v>4</v>
      </c>
      <c r="E14">
        <v>1</v>
      </c>
      <c r="F14">
        <v>0</v>
      </c>
      <c r="G14">
        <v>6</v>
      </c>
    </row>
    <row r="15" spans="1:7" x14ac:dyDescent="0.35">
      <c r="A15" t="s">
        <v>127</v>
      </c>
      <c r="B15">
        <v>0</v>
      </c>
      <c r="C15">
        <v>1</v>
      </c>
      <c r="D15">
        <v>5</v>
      </c>
      <c r="E15">
        <v>1</v>
      </c>
      <c r="F15">
        <v>0</v>
      </c>
      <c r="G15">
        <v>5</v>
      </c>
    </row>
    <row r="16" spans="1:7" x14ac:dyDescent="0.35">
      <c r="A16" t="s">
        <v>127</v>
      </c>
      <c r="B16">
        <v>0</v>
      </c>
      <c r="C16">
        <v>1</v>
      </c>
      <c r="D16">
        <v>6</v>
      </c>
      <c r="E16">
        <v>2</v>
      </c>
      <c r="F16">
        <v>0</v>
      </c>
      <c r="G16">
        <v>3</v>
      </c>
    </row>
    <row r="17" spans="1:7" x14ac:dyDescent="0.35">
      <c r="A17" t="s">
        <v>127</v>
      </c>
      <c r="B17">
        <v>0</v>
      </c>
      <c r="C17">
        <v>2</v>
      </c>
      <c r="D17">
        <v>1</v>
      </c>
      <c r="E17">
        <v>3</v>
      </c>
      <c r="F17">
        <v>1</v>
      </c>
      <c r="G17">
        <v>15</v>
      </c>
    </row>
    <row r="18" spans="1:7" x14ac:dyDescent="0.35">
      <c r="A18" t="s">
        <v>127</v>
      </c>
      <c r="B18">
        <v>0</v>
      </c>
      <c r="C18">
        <v>2</v>
      </c>
      <c r="D18">
        <v>2</v>
      </c>
      <c r="E18">
        <v>4</v>
      </c>
      <c r="F18">
        <v>0</v>
      </c>
      <c r="G18">
        <v>11</v>
      </c>
    </row>
    <row r="19" spans="1:7" x14ac:dyDescent="0.35">
      <c r="A19" t="s">
        <v>127</v>
      </c>
      <c r="B19">
        <v>0</v>
      </c>
      <c r="C19">
        <v>2</v>
      </c>
      <c r="D19">
        <v>3</v>
      </c>
      <c r="E19">
        <v>9</v>
      </c>
      <c r="F19">
        <v>0</v>
      </c>
      <c r="G19">
        <v>2</v>
      </c>
    </row>
    <row r="20" spans="1:7" x14ac:dyDescent="0.35">
      <c r="A20" t="s">
        <v>127</v>
      </c>
      <c r="B20">
        <v>0</v>
      </c>
      <c r="C20">
        <v>2</v>
      </c>
      <c r="D20">
        <v>4</v>
      </c>
      <c r="E20">
        <v>1</v>
      </c>
      <c r="F20">
        <v>0</v>
      </c>
      <c r="G20">
        <v>1</v>
      </c>
    </row>
    <row r="21" spans="1:7" x14ac:dyDescent="0.35">
      <c r="A21" t="s">
        <v>127</v>
      </c>
      <c r="B21">
        <v>0</v>
      </c>
      <c r="C21">
        <v>2</v>
      </c>
      <c r="D21">
        <v>7</v>
      </c>
      <c r="E21">
        <v>1</v>
      </c>
      <c r="F21">
        <v>0</v>
      </c>
      <c r="G21">
        <v>0</v>
      </c>
    </row>
    <row r="22" spans="1:7" x14ac:dyDescent="0.35">
      <c r="A22" t="s">
        <v>127</v>
      </c>
      <c r="B22">
        <v>1</v>
      </c>
      <c r="C22">
        <v>0</v>
      </c>
      <c r="D22">
        <v>4</v>
      </c>
      <c r="E22">
        <v>10</v>
      </c>
      <c r="F22">
        <v>1</v>
      </c>
      <c r="G22">
        <v>8</v>
      </c>
    </row>
    <row r="23" spans="1:7" x14ac:dyDescent="0.35">
      <c r="A23" t="s">
        <v>127</v>
      </c>
      <c r="B23">
        <v>1</v>
      </c>
      <c r="C23">
        <v>0</v>
      </c>
      <c r="D23">
        <v>5</v>
      </c>
      <c r="E23">
        <v>3</v>
      </c>
      <c r="F23">
        <v>0</v>
      </c>
      <c r="G23">
        <v>5</v>
      </c>
    </row>
    <row r="24" spans="1:7" x14ac:dyDescent="0.35">
      <c r="A24" t="s">
        <v>127</v>
      </c>
      <c r="B24">
        <v>1</v>
      </c>
      <c r="C24">
        <v>0</v>
      </c>
      <c r="D24">
        <v>6</v>
      </c>
      <c r="E24">
        <v>2</v>
      </c>
      <c r="F24">
        <v>0</v>
      </c>
      <c r="G24">
        <v>3</v>
      </c>
    </row>
    <row r="25" spans="1:7" x14ac:dyDescent="0.35">
      <c r="A25" t="s">
        <v>127</v>
      </c>
      <c r="B25">
        <v>1</v>
      </c>
      <c r="C25">
        <v>1</v>
      </c>
      <c r="D25">
        <v>5</v>
      </c>
      <c r="E25">
        <v>10</v>
      </c>
      <c r="F25">
        <v>1</v>
      </c>
      <c r="G25">
        <v>8</v>
      </c>
    </row>
    <row r="26" spans="1:7" x14ac:dyDescent="0.35">
      <c r="A26" t="s">
        <v>127</v>
      </c>
      <c r="B26">
        <v>1</v>
      </c>
      <c r="C26">
        <v>1</v>
      </c>
      <c r="D26">
        <v>6</v>
      </c>
      <c r="E26">
        <v>3</v>
      </c>
      <c r="F26">
        <v>0</v>
      </c>
      <c r="G26">
        <v>5</v>
      </c>
    </row>
    <row r="27" spans="1:7" x14ac:dyDescent="0.35">
      <c r="A27" t="s">
        <v>127</v>
      </c>
      <c r="B27">
        <v>1</v>
      </c>
      <c r="C27">
        <v>2</v>
      </c>
      <c r="D27">
        <v>6</v>
      </c>
      <c r="E27">
        <v>4</v>
      </c>
      <c r="F27">
        <v>1</v>
      </c>
      <c r="G27">
        <v>14</v>
      </c>
    </row>
    <row r="28" spans="1:7" x14ac:dyDescent="0.35">
      <c r="A28" t="s">
        <v>127</v>
      </c>
      <c r="B28">
        <v>1</v>
      </c>
      <c r="C28">
        <v>2</v>
      </c>
      <c r="D28">
        <v>7</v>
      </c>
      <c r="E28">
        <v>7</v>
      </c>
      <c r="F28">
        <v>0</v>
      </c>
      <c r="G28">
        <v>7</v>
      </c>
    </row>
    <row r="29" spans="1:7" x14ac:dyDescent="0.35">
      <c r="A29" t="s">
        <v>128</v>
      </c>
      <c r="B29">
        <v>0</v>
      </c>
      <c r="C29">
        <v>0</v>
      </c>
      <c r="D29">
        <v>0</v>
      </c>
      <c r="E29">
        <v>25</v>
      </c>
      <c r="F29">
        <v>2</v>
      </c>
      <c r="G29">
        <v>11</v>
      </c>
    </row>
    <row r="30" spans="1:7" x14ac:dyDescent="0.35">
      <c r="A30" t="s">
        <v>128</v>
      </c>
      <c r="B30">
        <v>0</v>
      </c>
      <c r="C30">
        <v>0</v>
      </c>
      <c r="D30">
        <v>1</v>
      </c>
      <c r="E30">
        <v>3</v>
      </c>
      <c r="F30">
        <v>0</v>
      </c>
      <c r="G30">
        <v>8</v>
      </c>
    </row>
    <row r="31" spans="1:7" x14ac:dyDescent="0.35">
      <c r="A31" t="s">
        <v>128</v>
      </c>
      <c r="B31">
        <v>0</v>
      </c>
      <c r="C31">
        <v>0</v>
      </c>
      <c r="D31">
        <v>2</v>
      </c>
      <c r="E31">
        <v>0</v>
      </c>
      <c r="F31">
        <v>0</v>
      </c>
      <c r="G31">
        <v>8</v>
      </c>
    </row>
    <row r="32" spans="1:7" x14ac:dyDescent="0.35">
      <c r="A32" t="s">
        <v>128</v>
      </c>
      <c r="B32">
        <v>0</v>
      </c>
      <c r="C32">
        <v>0</v>
      </c>
      <c r="D32">
        <v>3</v>
      </c>
      <c r="E32">
        <v>5</v>
      </c>
      <c r="F32">
        <v>0</v>
      </c>
      <c r="G32">
        <v>3</v>
      </c>
    </row>
    <row r="33" spans="1:7" x14ac:dyDescent="0.35">
      <c r="A33" t="s">
        <v>128</v>
      </c>
      <c r="B33">
        <v>0</v>
      </c>
      <c r="C33">
        <v>0</v>
      </c>
      <c r="D33">
        <v>4</v>
      </c>
      <c r="E33">
        <v>0</v>
      </c>
      <c r="F33">
        <v>0</v>
      </c>
      <c r="G33">
        <v>3</v>
      </c>
    </row>
    <row r="34" spans="1:7" x14ac:dyDescent="0.35">
      <c r="A34" t="s">
        <v>128</v>
      </c>
      <c r="B34">
        <v>0</v>
      </c>
      <c r="C34">
        <v>0</v>
      </c>
      <c r="D34">
        <v>5</v>
      </c>
      <c r="E34">
        <v>0</v>
      </c>
      <c r="F34">
        <v>0</v>
      </c>
      <c r="G34">
        <v>3</v>
      </c>
    </row>
    <row r="35" spans="1:7" x14ac:dyDescent="0.35">
      <c r="A35" t="s">
        <v>128</v>
      </c>
      <c r="B35">
        <v>0</v>
      </c>
      <c r="C35">
        <v>0</v>
      </c>
      <c r="D35">
        <v>6</v>
      </c>
      <c r="E35">
        <v>0</v>
      </c>
      <c r="F35">
        <v>0</v>
      </c>
      <c r="G35">
        <v>3</v>
      </c>
    </row>
    <row r="36" spans="1:7" x14ac:dyDescent="0.35">
      <c r="A36" t="s">
        <v>128</v>
      </c>
      <c r="B36">
        <v>0</v>
      </c>
      <c r="C36">
        <v>0</v>
      </c>
      <c r="D36">
        <v>7</v>
      </c>
      <c r="E36">
        <v>0</v>
      </c>
      <c r="F36">
        <v>0</v>
      </c>
      <c r="G36">
        <v>3</v>
      </c>
    </row>
    <row r="37" spans="1:7" x14ac:dyDescent="0.35">
      <c r="A37" t="s">
        <v>128</v>
      </c>
      <c r="B37">
        <v>0</v>
      </c>
      <c r="C37">
        <v>1</v>
      </c>
      <c r="D37">
        <v>0</v>
      </c>
      <c r="E37">
        <v>11</v>
      </c>
      <c r="F37">
        <v>1</v>
      </c>
      <c r="G37">
        <v>7</v>
      </c>
    </row>
    <row r="38" spans="1:7" x14ac:dyDescent="0.35">
      <c r="A38" t="s">
        <v>128</v>
      </c>
      <c r="B38">
        <v>0</v>
      </c>
      <c r="C38">
        <v>1</v>
      </c>
      <c r="D38">
        <v>1</v>
      </c>
      <c r="E38">
        <v>2</v>
      </c>
      <c r="F38">
        <v>0</v>
      </c>
      <c r="G38">
        <v>5</v>
      </c>
    </row>
    <row r="39" spans="1:7" x14ac:dyDescent="0.35">
      <c r="A39" t="s">
        <v>128</v>
      </c>
      <c r="B39">
        <v>0</v>
      </c>
      <c r="C39">
        <v>1</v>
      </c>
      <c r="D39">
        <v>2</v>
      </c>
      <c r="E39">
        <v>4</v>
      </c>
      <c r="F39">
        <v>0</v>
      </c>
      <c r="G39">
        <v>1</v>
      </c>
    </row>
    <row r="40" spans="1:7" x14ac:dyDescent="0.35">
      <c r="A40" t="s">
        <v>128</v>
      </c>
      <c r="B40">
        <v>0</v>
      </c>
      <c r="C40">
        <v>1</v>
      </c>
      <c r="D40">
        <v>3</v>
      </c>
      <c r="E40">
        <v>2</v>
      </c>
      <c r="F40">
        <v>1</v>
      </c>
      <c r="G40">
        <v>17</v>
      </c>
    </row>
    <row r="41" spans="1:7" x14ac:dyDescent="0.35">
      <c r="A41" t="s">
        <v>128</v>
      </c>
      <c r="B41">
        <v>0</v>
      </c>
      <c r="C41">
        <v>1</v>
      </c>
      <c r="D41">
        <v>4</v>
      </c>
      <c r="E41">
        <v>6</v>
      </c>
      <c r="F41">
        <v>0</v>
      </c>
      <c r="G41">
        <v>11</v>
      </c>
    </row>
    <row r="42" spans="1:7" x14ac:dyDescent="0.35">
      <c r="A42" t="s">
        <v>128</v>
      </c>
      <c r="B42">
        <v>0</v>
      </c>
      <c r="C42">
        <v>1</v>
      </c>
      <c r="D42">
        <v>5</v>
      </c>
      <c r="E42">
        <v>6</v>
      </c>
      <c r="F42">
        <v>0</v>
      </c>
      <c r="G42">
        <v>5</v>
      </c>
    </row>
    <row r="43" spans="1:7" x14ac:dyDescent="0.35">
      <c r="A43" t="s">
        <v>128</v>
      </c>
      <c r="B43">
        <v>0</v>
      </c>
      <c r="C43">
        <v>1</v>
      </c>
      <c r="D43">
        <v>6</v>
      </c>
      <c r="E43">
        <v>6</v>
      </c>
      <c r="F43">
        <v>1</v>
      </c>
      <c r="G43">
        <v>17</v>
      </c>
    </row>
    <row r="44" spans="1:7" x14ac:dyDescent="0.35">
      <c r="A44" t="s">
        <v>128</v>
      </c>
      <c r="B44">
        <v>0</v>
      </c>
      <c r="C44">
        <v>1</v>
      </c>
      <c r="D44">
        <v>7</v>
      </c>
      <c r="E44">
        <v>2</v>
      </c>
      <c r="F44">
        <v>0</v>
      </c>
      <c r="G44">
        <v>15</v>
      </c>
    </row>
    <row r="45" spans="1:7" x14ac:dyDescent="0.35">
      <c r="A45" t="s">
        <v>128</v>
      </c>
      <c r="B45">
        <v>0</v>
      </c>
      <c r="C45">
        <v>2</v>
      </c>
      <c r="D45">
        <v>2</v>
      </c>
      <c r="E45">
        <v>4</v>
      </c>
      <c r="F45">
        <v>1</v>
      </c>
      <c r="G45">
        <v>14</v>
      </c>
    </row>
    <row r="46" spans="1:7" x14ac:dyDescent="0.35">
      <c r="A46" t="s">
        <v>128</v>
      </c>
      <c r="B46">
        <v>0</v>
      </c>
      <c r="C46">
        <v>2</v>
      </c>
      <c r="D46">
        <v>3</v>
      </c>
      <c r="E46">
        <v>6</v>
      </c>
      <c r="F46">
        <v>0</v>
      </c>
      <c r="G46">
        <v>8</v>
      </c>
    </row>
    <row r="47" spans="1:7" x14ac:dyDescent="0.35">
      <c r="A47" t="s">
        <v>128</v>
      </c>
      <c r="B47">
        <v>0</v>
      </c>
      <c r="C47">
        <v>2</v>
      </c>
      <c r="D47">
        <v>4</v>
      </c>
      <c r="E47">
        <v>12</v>
      </c>
      <c r="F47">
        <v>1</v>
      </c>
      <c r="G47">
        <v>14</v>
      </c>
    </row>
    <row r="48" spans="1:7" x14ac:dyDescent="0.35">
      <c r="A48" t="s">
        <v>128</v>
      </c>
      <c r="B48">
        <v>0</v>
      </c>
      <c r="C48">
        <v>2</v>
      </c>
      <c r="D48">
        <v>6</v>
      </c>
      <c r="E48">
        <v>3</v>
      </c>
      <c r="F48">
        <v>0</v>
      </c>
      <c r="G48">
        <v>11</v>
      </c>
    </row>
    <row r="49" spans="1:7" x14ac:dyDescent="0.35">
      <c r="A49" t="s">
        <v>128</v>
      </c>
      <c r="B49">
        <v>1</v>
      </c>
      <c r="C49">
        <v>0</v>
      </c>
      <c r="D49">
        <v>5</v>
      </c>
      <c r="E49">
        <v>7</v>
      </c>
      <c r="F49">
        <v>1</v>
      </c>
      <c r="G49">
        <v>11</v>
      </c>
    </row>
    <row r="50" spans="1:7" x14ac:dyDescent="0.35">
      <c r="A50" t="s">
        <v>128</v>
      </c>
      <c r="B50">
        <v>1</v>
      </c>
      <c r="C50">
        <v>0</v>
      </c>
      <c r="D50">
        <v>6</v>
      </c>
      <c r="E50">
        <v>1</v>
      </c>
      <c r="F50">
        <v>0</v>
      </c>
      <c r="G50">
        <v>10</v>
      </c>
    </row>
    <row r="51" spans="1:7" x14ac:dyDescent="0.35">
      <c r="A51" t="s">
        <v>128</v>
      </c>
      <c r="B51">
        <v>1</v>
      </c>
      <c r="C51">
        <v>0</v>
      </c>
      <c r="D51">
        <v>7</v>
      </c>
      <c r="E51">
        <v>2</v>
      </c>
      <c r="F51">
        <v>0</v>
      </c>
      <c r="G51">
        <v>8</v>
      </c>
    </row>
    <row r="52" spans="1:7" x14ac:dyDescent="0.35">
      <c r="A52" t="s">
        <v>128</v>
      </c>
      <c r="B52">
        <v>1</v>
      </c>
      <c r="C52">
        <v>1</v>
      </c>
      <c r="D52">
        <v>5</v>
      </c>
      <c r="E52">
        <v>8</v>
      </c>
      <c r="F52">
        <v>1</v>
      </c>
      <c r="G52">
        <v>10</v>
      </c>
    </row>
    <row r="53" spans="1:7" x14ac:dyDescent="0.35">
      <c r="A53" t="s">
        <v>128</v>
      </c>
      <c r="B53">
        <v>1</v>
      </c>
      <c r="C53">
        <v>1</v>
      </c>
      <c r="D53">
        <v>6</v>
      </c>
      <c r="E53">
        <v>14</v>
      </c>
      <c r="F53">
        <v>1</v>
      </c>
      <c r="G53">
        <v>14</v>
      </c>
    </row>
    <row r="54" spans="1:7" x14ac:dyDescent="0.35">
      <c r="A54" t="s">
        <v>128</v>
      </c>
      <c r="B54">
        <v>1</v>
      </c>
      <c r="C54">
        <v>1</v>
      </c>
      <c r="D54">
        <v>7</v>
      </c>
      <c r="E54">
        <v>5</v>
      </c>
      <c r="F54">
        <v>0</v>
      </c>
      <c r="G54">
        <v>9</v>
      </c>
    </row>
    <row r="55" spans="1:7" x14ac:dyDescent="0.35">
      <c r="A55" t="s">
        <v>128</v>
      </c>
      <c r="B55">
        <v>1</v>
      </c>
      <c r="C55">
        <v>2</v>
      </c>
      <c r="D55">
        <v>7</v>
      </c>
      <c r="E55">
        <v>15</v>
      </c>
      <c r="F55">
        <v>1</v>
      </c>
      <c r="G55">
        <v>3</v>
      </c>
    </row>
    <row r="56" spans="1:7" x14ac:dyDescent="0.35">
      <c r="A56" t="s">
        <v>129</v>
      </c>
      <c r="B56">
        <v>0</v>
      </c>
      <c r="C56">
        <v>0</v>
      </c>
      <c r="D56">
        <v>0</v>
      </c>
      <c r="E56">
        <v>32</v>
      </c>
      <c r="F56">
        <v>2</v>
      </c>
      <c r="G56">
        <v>4</v>
      </c>
    </row>
    <row r="57" spans="1:7" x14ac:dyDescent="0.35">
      <c r="A57" t="s">
        <v>129</v>
      </c>
      <c r="B57">
        <v>0</v>
      </c>
      <c r="C57">
        <v>0</v>
      </c>
      <c r="D57">
        <v>1</v>
      </c>
      <c r="E57">
        <v>1</v>
      </c>
      <c r="F57">
        <v>0</v>
      </c>
      <c r="G57">
        <v>3</v>
      </c>
    </row>
    <row r="58" spans="1:7" x14ac:dyDescent="0.35">
      <c r="A58" t="s">
        <v>129</v>
      </c>
      <c r="B58">
        <v>0</v>
      </c>
      <c r="C58">
        <v>0</v>
      </c>
      <c r="D58">
        <v>2</v>
      </c>
      <c r="E58">
        <v>1</v>
      </c>
      <c r="F58">
        <v>0</v>
      </c>
      <c r="G58">
        <v>2</v>
      </c>
    </row>
    <row r="59" spans="1:7" x14ac:dyDescent="0.35">
      <c r="A59" t="s">
        <v>129</v>
      </c>
      <c r="B59">
        <v>0</v>
      </c>
      <c r="C59">
        <v>0</v>
      </c>
      <c r="D59">
        <v>3</v>
      </c>
      <c r="E59">
        <v>1</v>
      </c>
      <c r="F59">
        <v>0</v>
      </c>
      <c r="G59">
        <v>1</v>
      </c>
    </row>
    <row r="60" spans="1:7" x14ac:dyDescent="0.35">
      <c r="A60" t="s">
        <v>129</v>
      </c>
      <c r="B60">
        <v>0</v>
      </c>
      <c r="C60">
        <v>0</v>
      </c>
      <c r="D60">
        <v>4</v>
      </c>
      <c r="E60">
        <v>4</v>
      </c>
      <c r="F60">
        <v>1</v>
      </c>
      <c r="G60">
        <v>15</v>
      </c>
    </row>
    <row r="61" spans="1:7" x14ac:dyDescent="0.35">
      <c r="A61" t="s">
        <v>129</v>
      </c>
      <c r="B61">
        <v>0</v>
      </c>
      <c r="C61">
        <v>0</v>
      </c>
      <c r="D61">
        <v>5</v>
      </c>
      <c r="E61">
        <v>2</v>
      </c>
      <c r="F61">
        <v>0</v>
      </c>
      <c r="G61">
        <v>13</v>
      </c>
    </row>
    <row r="62" spans="1:7" x14ac:dyDescent="0.35">
      <c r="A62" t="s">
        <v>129</v>
      </c>
      <c r="B62">
        <v>0</v>
      </c>
      <c r="C62">
        <v>0</v>
      </c>
      <c r="D62">
        <v>6</v>
      </c>
      <c r="E62">
        <v>0</v>
      </c>
      <c r="F62">
        <v>0</v>
      </c>
      <c r="G62">
        <v>13</v>
      </c>
    </row>
    <row r="63" spans="1:7" x14ac:dyDescent="0.35">
      <c r="A63" t="s">
        <v>129</v>
      </c>
      <c r="B63">
        <v>0</v>
      </c>
      <c r="C63">
        <v>0</v>
      </c>
      <c r="D63">
        <v>7</v>
      </c>
      <c r="E63">
        <v>0</v>
      </c>
      <c r="F63">
        <v>0</v>
      </c>
      <c r="G63">
        <v>13</v>
      </c>
    </row>
    <row r="64" spans="1:7" x14ac:dyDescent="0.35">
      <c r="A64" t="s">
        <v>129</v>
      </c>
      <c r="B64">
        <v>0</v>
      </c>
      <c r="C64">
        <v>1</v>
      </c>
      <c r="D64">
        <v>0</v>
      </c>
      <c r="E64">
        <v>6</v>
      </c>
      <c r="F64">
        <v>1</v>
      </c>
      <c r="G64">
        <v>12</v>
      </c>
    </row>
    <row r="65" spans="1:7" x14ac:dyDescent="0.35">
      <c r="A65" t="s">
        <v>129</v>
      </c>
      <c r="B65">
        <v>0</v>
      </c>
      <c r="C65">
        <v>1</v>
      </c>
      <c r="D65">
        <v>1</v>
      </c>
      <c r="E65">
        <v>2</v>
      </c>
      <c r="F65">
        <v>0</v>
      </c>
      <c r="G65">
        <v>10</v>
      </c>
    </row>
    <row r="66" spans="1:7" x14ac:dyDescent="0.35">
      <c r="A66" t="s">
        <v>129</v>
      </c>
      <c r="B66">
        <v>0</v>
      </c>
      <c r="C66">
        <v>1</v>
      </c>
      <c r="D66">
        <v>2</v>
      </c>
      <c r="E66">
        <v>4</v>
      </c>
      <c r="F66">
        <v>0</v>
      </c>
      <c r="G66">
        <v>6</v>
      </c>
    </row>
    <row r="67" spans="1:7" x14ac:dyDescent="0.35">
      <c r="A67" t="s">
        <v>129</v>
      </c>
      <c r="B67">
        <v>0</v>
      </c>
      <c r="C67">
        <v>1</v>
      </c>
      <c r="D67">
        <v>3</v>
      </c>
      <c r="E67">
        <v>3</v>
      </c>
      <c r="F67">
        <v>0</v>
      </c>
      <c r="G67">
        <v>3</v>
      </c>
    </row>
    <row r="68" spans="1:7" x14ac:dyDescent="0.35">
      <c r="A68" t="s">
        <v>129</v>
      </c>
      <c r="B68">
        <v>0</v>
      </c>
      <c r="C68">
        <v>1</v>
      </c>
      <c r="D68">
        <v>4</v>
      </c>
      <c r="E68">
        <v>3</v>
      </c>
      <c r="F68">
        <v>0</v>
      </c>
      <c r="G68">
        <v>0</v>
      </c>
    </row>
    <row r="69" spans="1:7" x14ac:dyDescent="0.35">
      <c r="A69" t="s">
        <v>129</v>
      </c>
      <c r="B69">
        <v>0</v>
      </c>
      <c r="C69">
        <v>1</v>
      </c>
      <c r="D69">
        <v>5</v>
      </c>
      <c r="E69">
        <v>7</v>
      </c>
      <c r="F69">
        <v>1</v>
      </c>
      <c r="G69">
        <v>11</v>
      </c>
    </row>
    <row r="70" spans="1:7" x14ac:dyDescent="0.35">
      <c r="A70" t="s">
        <v>129</v>
      </c>
      <c r="B70">
        <v>0</v>
      </c>
      <c r="C70">
        <v>1</v>
      </c>
      <c r="D70">
        <v>6</v>
      </c>
      <c r="E70">
        <v>5</v>
      </c>
      <c r="F70">
        <v>0</v>
      </c>
      <c r="G70">
        <v>6</v>
      </c>
    </row>
    <row r="71" spans="1:7" x14ac:dyDescent="0.35">
      <c r="A71" t="s">
        <v>129</v>
      </c>
      <c r="B71">
        <v>0</v>
      </c>
      <c r="C71">
        <v>2</v>
      </c>
      <c r="D71">
        <v>2</v>
      </c>
      <c r="E71">
        <v>9</v>
      </c>
      <c r="F71">
        <v>1</v>
      </c>
      <c r="G71">
        <v>9</v>
      </c>
    </row>
    <row r="72" spans="1:7" x14ac:dyDescent="0.35">
      <c r="A72" t="s">
        <v>129</v>
      </c>
      <c r="B72">
        <v>0</v>
      </c>
      <c r="C72">
        <v>2</v>
      </c>
      <c r="D72">
        <v>3</v>
      </c>
      <c r="E72">
        <v>9</v>
      </c>
      <c r="F72">
        <v>0</v>
      </c>
      <c r="G72">
        <v>0</v>
      </c>
    </row>
    <row r="73" spans="1:7" x14ac:dyDescent="0.35">
      <c r="A73" t="s">
        <v>129</v>
      </c>
      <c r="B73">
        <v>0</v>
      </c>
      <c r="C73">
        <v>2</v>
      </c>
      <c r="D73">
        <v>4</v>
      </c>
      <c r="E73">
        <v>10</v>
      </c>
      <c r="F73">
        <v>1</v>
      </c>
      <c r="G73">
        <v>8</v>
      </c>
    </row>
    <row r="74" spans="1:7" x14ac:dyDescent="0.35">
      <c r="A74" t="s">
        <v>129</v>
      </c>
      <c r="B74">
        <v>1</v>
      </c>
      <c r="C74">
        <v>0</v>
      </c>
      <c r="D74">
        <v>5</v>
      </c>
      <c r="E74">
        <v>13</v>
      </c>
      <c r="F74">
        <v>1</v>
      </c>
      <c r="G74">
        <v>5</v>
      </c>
    </row>
    <row r="75" spans="1:7" x14ac:dyDescent="0.35">
      <c r="A75" t="s">
        <v>129</v>
      </c>
      <c r="B75">
        <v>1</v>
      </c>
      <c r="C75">
        <v>0</v>
      </c>
      <c r="D75">
        <v>6</v>
      </c>
      <c r="E75">
        <v>1</v>
      </c>
      <c r="F75">
        <v>0</v>
      </c>
      <c r="G75">
        <v>4</v>
      </c>
    </row>
    <row r="76" spans="1:7" x14ac:dyDescent="0.35">
      <c r="A76" t="s">
        <v>129</v>
      </c>
      <c r="B76">
        <v>1</v>
      </c>
      <c r="C76">
        <v>1</v>
      </c>
      <c r="D76">
        <v>6</v>
      </c>
      <c r="E76">
        <v>16</v>
      </c>
      <c r="F76">
        <v>1</v>
      </c>
      <c r="G76">
        <v>2</v>
      </c>
    </row>
    <row r="77" spans="1:7" x14ac:dyDescent="0.35">
      <c r="A77" t="s">
        <v>129</v>
      </c>
      <c r="B77">
        <v>1</v>
      </c>
      <c r="C77">
        <v>2</v>
      </c>
      <c r="D77">
        <v>6</v>
      </c>
      <c r="E77">
        <v>8</v>
      </c>
      <c r="F77">
        <v>1</v>
      </c>
      <c r="G77">
        <v>10</v>
      </c>
    </row>
    <row r="78" spans="1:7" x14ac:dyDescent="0.35">
      <c r="A78" t="s">
        <v>129</v>
      </c>
      <c r="B78">
        <v>1</v>
      </c>
      <c r="C78">
        <v>2</v>
      </c>
      <c r="D78">
        <v>7</v>
      </c>
      <c r="E78">
        <v>26</v>
      </c>
      <c r="F78">
        <v>1</v>
      </c>
      <c r="G78">
        <v>2</v>
      </c>
    </row>
    <row r="79" spans="1:7" x14ac:dyDescent="0.35">
      <c r="A79" t="s">
        <v>130</v>
      </c>
      <c r="B79">
        <v>0</v>
      </c>
      <c r="C79">
        <v>0</v>
      </c>
      <c r="D79">
        <v>0</v>
      </c>
      <c r="E79">
        <v>29</v>
      </c>
      <c r="F79">
        <v>2</v>
      </c>
      <c r="G79">
        <v>7</v>
      </c>
    </row>
    <row r="80" spans="1:7" x14ac:dyDescent="0.35">
      <c r="A80" t="s">
        <v>130</v>
      </c>
      <c r="B80">
        <v>0</v>
      </c>
      <c r="C80">
        <v>0</v>
      </c>
      <c r="D80">
        <v>1</v>
      </c>
      <c r="E80">
        <v>2</v>
      </c>
      <c r="F80">
        <v>0</v>
      </c>
      <c r="G80">
        <v>5</v>
      </c>
    </row>
    <row r="81" spans="1:7" x14ac:dyDescent="0.35">
      <c r="A81" t="s">
        <v>130</v>
      </c>
      <c r="B81">
        <v>0</v>
      </c>
      <c r="C81">
        <v>0</v>
      </c>
      <c r="D81">
        <v>2</v>
      </c>
      <c r="E81">
        <v>3</v>
      </c>
      <c r="F81">
        <v>0</v>
      </c>
      <c r="G81">
        <v>2</v>
      </c>
    </row>
    <row r="82" spans="1:7" x14ac:dyDescent="0.35">
      <c r="A82" t="s">
        <v>130</v>
      </c>
      <c r="B82">
        <v>0</v>
      </c>
      <c r="C82">
        <v>0</v>
      </c>
      <c r="D82">
        <v>3</v>
      </c>
      <c r="E82">
        <v>1</v>
      </c>
      <c r="F82">
        <v>0</v>
      </c>
      <c r="G82">
        <v>1</v>
      </c>
    </row>
    <row r="83" spans="1:7" x14ac:dyDescent="0.35">
      <c r="A83" t="s">
        <v>130</v>
      </c>
      <c r="B83">
        <v>0</v>
      </c>
      <c r="C83">
        <v>0</v>
      </c>
      <c r="D83">
        <v>4</v>
      </c>
      <c r="E83">
        <v>3</v>
      </c>
      <c r="F83">
        <v>1</v>
      </c>
      <c r="G83">
        <v>16</v>
      </c>
    </row>
    <row r="84" spans="1:7" x14ac:dyDescent="0.35">
      <c r="A84" t="s">
        <v>130</v>
      </c>
      <c r="B84">
        <v>0</v>
      </c>
      <c r="C84">
        <v>0</v>
      </c>
      <c r="D84">
        <v>5</v>
      </c>
      <c r="E84">
        <v>5</v>
      </c>
      <c r="F84">
        <v>0</v>
      </c>
      <c r="G84">
        <v>11</v>
      </c>
    </row>
    <row r="85" spans="1:7" x14ac:dyDescent="0.35">
      <c r="A85" t="s">
        <v>130</v>
      </c>
      <c r="B85">
        <v>0</v>
      </c>
      <c r="C85">
        <v>0</v>
      </c>
      <c r="D85">
        <v>6</v>
      </c>
      <c r="E85">
        <v>0</v>
      </c>
      <c r="F85">
        <v>0</v>
      </c>
      <c r="G85">
        <v>11</v>
      </c>
    </row>
    <row r="86" spans="1:7" x14ac:dyDescent="0.35">
      <c r="A86" t="s">
        <v>130</v>
      </c>
      <c r="B86">
        <v>0</v>
      </c>
      <c r="C86">
        <v>0</v>
      </c>
      <c r="D86">
        <v>7</v>
      </c>
      <c r="E86">
        <v>0</v>
      </c>
      <c r="F86">
        <v>0</v>
      </c>
      <c r="G86">
        <v>11</v>
      </c>
    </row>
    <row r="87" spans="1:7" x14ac:dyDescent="0.35">
      <c r="A87" t="s">
        <v>130</v>
      </c>
      <c r="B87">
        <v>0</v>
      </c>
      <c r="C87">
        <v>1</v>
      </c>
      <c r="D87">
        <v>0</v>
      </c>
      <c r="E87">
        <v>5</v>
      </c>
      <c r="F87">
        <v>1</v>
      </c>
      <c r="G87">
        <v>13</v>
      </c>
    </row>
    <row r="88" spans="1:7" x14ac:dyDescent="0.35">
      <c r="A88" t="s">
        <v>130</v>
      </c>
      <c r="B88">
        <v>0</v>
      </c>
      <c r="C88">
        <v>1</v>
      </c>
      <c r="D88">
        <v>1</v>
      </c>
      <c r="E88">
        <v>4</v>
      </c>
      <c r="F88">
        <v>0</v>
      </c>
      <c r="G88">
        <v>9</v>
      </c>
    </row>
    <row r="89" spans="1:7" x14ac:dyDescent="0.35">
      <c r="A89" t="s">
        <v>130</v>
      </c>
      <c r="B89">
        <v>0</v>
      </c>
      <c r="C89">
        <v>1</v>
      </c>
      <c r="D89">
        <v>2</v>
      </c>
      <c r="E89">
        <v>3</v>
      </c>
      <c r="F89">
        <v>0</v>
      </c>
      <c r="G89">
        <v>6</v>
      </c>
    </row>
    <row r="90" spans="1:7" x14ac:dyDescent="0.35">
      <c r="A90" t="s">
        <v>130</v>
      </c>
      <c r="B90">
        <v>0</v>
      </c>
      <c r="C90">
        <v>1</v>
      </c>
      <c r="D90">
        <v>3</v>
      </c>
      <c r="E90">
        <v>2</v>
      </c>
      <c r="F90">
        <v>0</v>
      </c>
      <c r="G90">
        <v>4</v>
      </c>
    </row>
    <row r="91" spans="1:7" x14ac:dyDescent="0.35">
      <c r="A91" t="s">
        <v>130</v>
      </c>
      <c r="B91">
        <v>0</v>
      </c>
      <c r="C91">
        <v>1</v>
      </c>
      <c r="D91">
        <v>4</v>
      </c>
      <c r="E91">
        <v>4</v>
      </c>
      <c r="F91">
        <v>0</v>
      </c>
      <c r="G91">
        <v>0</v>
      </c>
    </row>
    <row r="92" spans="1:7" x14ac:dyDescent="0.35">
      <c r="A92" t="s">
        <v>130</v>
      </c>
      <c r="B92">
        <v>0</v>
      </c>
      <c r="C92">
        <v>1</v>
      </c>
      <c r="D92">
        <v>5</v>
      </c>
      <c r="E92">
        <v>4</v>
      </c>
      <c r="F92">
        <v>1</v>
      </c>
      <c r="G92">
        <v>14</v>
      </c>
    </row>
    <row r="93" spans="1:7" x14ac:dyDescent="0.35">
      <c r="A93" t="s">
        <v>130</v>
      </c>
      <c r="B93">
        <v>0</v>
      </c>
      <c r="C93">
        <v>1</v>
      </c>
      <c r="D93">
        <v>6</v>
      </c>
      <c r="E93">
        <v>6</v>
      </c>
      <c r="F93">
        <v>0</v>
      </c>
      <c r="G93">
        <v>8</v>
      </c>
    </row>
    <row r="94" spans="1:7" x14ac:dyDescent="0.35">
      <c r="A94" t="s">
        <v>130</v>
      </c>
      <c r="B94">
        <v>0</v>
      </c>
      <c r="C94">
        <v>2</v>
      </c>
      <c r="D94">
        <v>2</v>
      </c>
      <c r="E94">
        <v>4</v>
      </c>
      <c r="F94">
        <v>1</v>
      </c>
      <c r="G94">
        <v>14</v>
      </c>
    </row>
    <row r="95" spans="1:7" x14ac:dyDescent="0.35">
      <c r="A95" t="s">
        <v>130</v>
      </c>
      <c r="B95">
        <v>0</v>
      </c>
      <c r="C95">
        <v>2</v>
      </c>
      <c r="D95">
        <v>3</v>
      </c>
      <c r="E95">
        <v>6</v>
      </c>
      <c r="F95">
        <v>0</v>
      </c>
      <c r="G95">
        <v>8</v>
      </c>
    </row>
    <row r="96" spans="1:7" x14ac:dyDescent="0.35">
      <c r="A96" t="s">
        <v>130</v>
      </c>
      <c r="B96">
        <v>0</v>
      </c>
      <c r="C96">
        <v>2</v>
      </c>
      <c r="D96">
        <v>4</v>
      </c>
      <c r="E96">
        <v>10</v>
      </c>
      <c r="F96">
        <v>1</v>
      </c>
      <c r="G96">
        <v>16</v>
      </c>
    </row>
    <row r="97" spans="1:7" x14ac:dyDescent="0.35">
      <c r="A97" t="s">
        <v>130</v>
      </c>
      <c r="B97">
        <v>0</v>
      </c>
      <c r="C97">
        <v>2</v>
      </c>
      <c r="D97">
        <v>5</v>
      </c>
      <c r="E97">
        <v>1</v>
      </c>
      <c r="F97">
        <v>0</v>
      </c>
      <c r="G97">
        <v>15</v>
      </c>
    </row>
    <row r="98" spans="1:7" x14ac:dyDescent="0.35">
      <c r="A98" t="s">
        <v>130</v>
      </c>
      <c r="B98">
        <v>0</v>
      </c>
      <c r="C98">
        <v>2</v>
      </c>
      <c r="D98">
        <v>6</v>
      </c>
      <c r="E98">
        <v>4</v>
      </c>
      <c r="F98">
        <v>0</v>
      </c>
      <c r="G98">
        <v>11</v>
      </c>
    </row>
    <row r="99" spans="1:7" x14ac:dyDescent="0.35">
      <c r="A99" t="s">
        <v>130</v>
      </c>
      <c r="B99">
        <v>0</v>
      </c>
      <c r="C99">
        <v>2</v>
      </c>
      <c r="D99">
        <v>7</v>
      </c>
      <c r="E99">
        <v>5</v>
      </c>
      <c r="F99">
        <v>0</v>
      </c>
      <c r="G99">
        <v>6</v>
      </c>
    </row>
    <row r="100" spans="1:7" x14ac:dyDescent="0.35">
      <c r="A100" t="s">
        <v>130</v>
      </c>
      <c r="B100">
        <v>1</v>
      </c>
      <c r="C100">
        <v>0</v>
      </c>
      <c r="D100">
        <v>5</v>
      </c>
      <c r="E100">
        <v>8</v>
      </c>
      <c r="F100">
        <v>1</v>
      </c>
      <c r="G100">
        <v>10</v>
      </c>
    </row>
    <row r="101" spans="1:7" x14ac:dyDescent="0.35">
      <c r="A101" t="s">
        <v>130</v>
      </c>
      <c r="B101">
        <v>1</v>
      </c>
      <c r="C101">
        <v>0</v>
      </c>
      <c r="D101">
        <v>6</v>
      </c>
      <c r="E101">
        <v>2</v>
      </c>
      <c r="F101">
        <v>0</v>
      </c>
      <c r="G101">
        <v>8</v>
      </c>
    </row>
    <row r="102" spans="1:7" x14ac:dyDescent="0.35">
      <c r="A102" t="s">
        <v>130</v>
      </c>
      <c r="B102">
        <v>1</v>
      </c>
      <c r="C102">
        <v>1</v>
      </c>
      <c r="D102">
        <v>6</v>
      </c>
      <c r="E102">
        <v>12</v>
      </c>
      <c r="F102">
        <v>1</v>
      </c>
      <c r="G102">
        <v>6</v>
      </c>
    </row>
    <row r="103" spans="1:7" x14ac:dyDescent="0.35">
      <c r="A103" t="s">
        <v>130</v>
      </c>
      <c r="B103">
        <v>1</v>
      </c>
      <c r="C103">
        <v>2</v>
      </c>
      <c r="D103">
        <v>7</v>
      </c>
      <c r="E103">
        <v>19</v>
      </c>
      <c r="F103">
        <v>2</v>
      </c>
      <c r="G103">
        <v>17</v>
      </c>
    </row>
    <row r="104" spans="1:7" x14ac:dyDescent="0.35">
      <c r="A104" t="s">
        <v>131</v>
      </c>
      <c r="B104">
        <v>0</v>
      </c>
      <c r="C104">
        <v>0</v>
      </c>
      <c r="D104">
        <v>0</v>
      </c>
      <c r="E104">
        <v>18</v>
      </c>
      <c r="F104">
        <v>1</v>
      </c>
      <c r="G104">
        <v>0</v>
      </c>
    </row>
    <row r="105" spans="1:7" x14ac:dyDescent="0.35">
      <c r="A105" t="s">
        <v>131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17</v>
      </c>
    </row>
    <row r="106" spans="1:7" x14ac:dyDescent="0.35">
      <c r="A106" t="s">
        <v>131</v>
      </c>
      <c r="B106">
        <v>0</v>
      </c>
      <c r="C106">
        <v>0</v>
      </c>
      <c r="D106">
        <v>2</v>
      </c>
      <c r="E106">
        <v>3</v>
      </c>
      <c r="F106">
        <v>0</v>
      </c>
      <c r="G106">
        <v>14</v>
      </c>
    </row>
    <row r="107" spans="1:7" x14ac:dyDescent="0.35">
      <c r="A107" t="s">
        <v>131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14</v>
      </c>
    </row>
    <row r="108" spans="1:7" x14ac:dyDescent="0.35">
      <c r="A108" t="s">
        <v>131</v>
      </c>
      <c r="B108">
        <v>0</v>
      </c>
      <c r="C108">
        <v>0</v>
      </c>
      <c r="D108">
        <v>4</v>
      </c>
      <c r="E108">
        <v>3</v>
      </c>
      <c r="F108">
        <v>0</v>
      </c>
      <c r="G108">
        <v>11</v>
      </c>
    </row>
    <row r="109" spans="1:7" x14ac:dyDescent="0.35">
      <c r="A109" t="s">
        <v>131</v>
      </c>
      <c r="B109">
        <v>0</v>
      </c>
      <c r="C109">
        <v>0</v>
      </c>
      <c r="D109">
        <v>5</v>
      </c>
      <c r="E109">
        <v>8</v>
      </c>
      <c r="F109">
        <v>0</v>
      </c>
      <c r="G109">
        <v>3</v>
      </c>
    </row>
    <row r="110" spans="1:7" x14ac:dyDescent="0.35">
      <c r="A110" t="s">
        <v>131</v>
      </c>
      <c r="B110">
        <v>0</v>
      </c>
      <c r="C110">
        <v>0</v>
      </c>
      <c r="D110">
        <v>6</v>
      </c>
      <c r="E110">
        <v>2</v>
      </c>
      <c r="F110">
        <v>0</v>
      </c>
      <c r="G110">
        <v>1</v>
      </c>
    </row>
    <row r="111" spans="1:7" x14ac:dyDescent="0.35">
      <c r="A111" t="s">
        <v>131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1</v>
      </c>
    </row>
    <row r="112" spans="1:7" x14ac:dyDescent="0.35">
      <c r="A112" t="s">
        <v>131</v>
      </c>
      <c r="B112">
        <v>0</v>
      </c>
      <c r="C112">
        <v>1</v>
      </c>
      <c r="D112">
        <v>0</v>
      </c>
      <c r="E112">
        <v>13</v>
      </c>
      <c r="F112">
        <v>1</v>
      </c>
      <c r="G112">
        <v>5</v>
      </c>
    </row>
    <row r="113" spans="1:7" x14ac:dyDescent="0.35">
      <c r="A113" t="s">
        <v>131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4</v>
      </c>
    </row>
    <row r="114" spans="1:7" x14ac:dyDescent="0.35">
      <c r="A114" t="s">
        <v>131</v>
      </c>
      <c r="B114">
        <v>0</v>
      </c>
      <c r="C114">
        <v>1</v>
      </c>
      <c r="D114">
        <v>2</v>
      </c>
      <c r="E114">
        <v>2</v>
      </c>
      <c r="F114">
        <v>0</v>
      </c>
      <c r="G114">
        <v>2</v>
      </c>
    </row>
    <row r="115" spans="1:7" x14ac:dyDescent="0.35">
      <c r="A115" t="s">
        <v>131</v>
      </c>
      <c r="B115">
        <v>0</v>
      </c>
      <c r="C115">
        <v>1</v>
      </c>
      <c r="D115">
        <v>4</v>
      </c>
      <c r="E115">
        <v>1</v>
      </c>
      <c r="F115">
        <v>0</v>
      </c>
      <c r="G115">
        <v>1</v>
      </c>
    </row>
    <row r="116" spans="1:7" x14ac:dyDescent="0.35">
      <c r="A116" t="s">
        <v>131</v>
      </c>
      <c r="B116">
        <v>0</v>
      </c>
      <c r="C116">
        <v>1</v>
      </c>
      <c r="D116">
        <v>5</v>
      </c>
      <c r="E116">
        <v>1</v>
      </c>
      <c r="F116">
        <v>0</v>
      </c>
      <c r="G116">
        <v>0</v>
      </c>
    </row>
    <row r="117" spans="1:7" x14ac:dyDescent="0.35">
      <c r="A117" t="s">
        <v>131</v>
      </c>
      <c r="B117">
        <v>0</v>
      </c>
      <c r="C117">
        <v>1</v>
      </c>
      <c r="D117">
        <v>7</v>
      </c>
      <c r="E117">
        <v>2</v>
      </c>
      <c r="F117">
        <v>1</v>
      </c>
      <c r="G117">
        <v>16</v>
      </c>
    </row>
    <row r="118" spans="1:7" x14ac:dyDescent="0.35">
      <c r="A118" t="s">
        <v>131</v>
      </c>
      <c r="B118">
        <v>0</v>
      </c>
      <c r="C118">
        <v>2</v>
      </c>
      <c r="D118">
        <v>2</v>
      </c>
      <c r="E118">
        <v>2</v>
      </c>
      <c r="F118">
        <v>1</v>
      </c>
      <c r="G118">
        <v>16</v>
      </c>
    </row>
    <row r="119" spans="1:7" x14ac:dyDescent="0.35">
      <c r="A119" t="s">
        <v>131</v>
      </c>
      <c r="B119">
        <v>0</v>
      </c>
      <c r="C119">
        <v>2</v>
      </c>
      <c r="D119">
        <v>3</v>
      </c>
      <c r="E119">
        <v>5</v>
      </c>
      <c r="F119">
        <v>0</v>
      </c>
      <c r="G119">
        <v>11</v>
      </c>
    </row>
    <row r="120" spans="1:7" x14ac:dyDescent="0.35">
      <c r="A120" t="s">
        <v>131</v>
      </c>
      <c r="B120">
        <v>0</v>
      </c>
      <c r="C120">
        <v>2</v>
      </c>
      <c r="D120">
        <v>4</v>
      </c>
      <c r="E120">
        <v>7</v>
      </c>
      <c r="F120">
        <v>0</v>
      </c>
      <c r="G120">
        <v>4</v>
      </c>
    </row>
    <row r="121" spans="1:7" x14ac:dyDescent="0.35">
      <c r="A121" t="s">
        <v>131</v>
      </c>
      <c r="B121">
        <v>0</v>
      </c>
      <c r="C121">
        <v>2</v>
      </c>
      <c r="D121">
        <v>6</v>
      </c>
      <c r="E121">
        <v>2</v>
      </c>
      <c r="F121">
        <v>0</v>
      </c>
      <c r="G121">
        <v>2</v>
      </c>
    </row>
    <row r="122" spans="1:7" x14ac:dyDescent="0.35">
      <c r="A122" t="s">
        <v>131</v>
      </c>
      <c r="B122">
        <v>0</v>
      </c>
      <c r="C122">
        <v>2</v>
      </c>
      <c r="D122">
        <v>7</v>
      </c>
      <c r="E122">
        <v>1</v>
      </c>
      <c r="F122">
        <v>0</v>
      </c>
      <c r="G122">
        <v>1</v>
      </c>
    </row>
    <row r="123" spans="1:7" x14ac:dyDescent="0.35">
      <c r="A123" t="s">
        <v>131</v>
      </c>
      <c r="B123">
        <v>1</v>
      </c>
      <c r="C123">
        <v>0</v>
      </c>
      <c r="D123">
        <v>5</v>
      </c>
      <c r="E123">
        <v>2</v>
      </c>
      <c r="F123">
        <v>1</v>
      </c>
      <c r="G123">
        <v>16</v>
      </c>
    </row>
    <row r="124" spans="1:7" x14ac:dyDescent="0.35">
      <c r="A124" t="s">
        <v>131</v>
      </c>
      <c r="B124">
        <v>1</v>
      </c>
      <c r="C124">
        <v>0</v>
      </c>
      <c r="D124">
        <v>6</v>
      </c>
      <c r="E124">
        <v>2</v>
      </c>
      <c r="F124">
        <v>0</v>
      </c>
      <c r="G124">
        <v>14</v>
      </c>
    </row>
    <row r="125" spans="1:7" x14ac:dyDescent="0.35">
      <c r="A125" t="s">
        <v>131</v>
      </c>
      <c r="B125">
        <v>1</v>
      </c>
      <c r="C125">
        <v>1</v>
      </c>
      <c r="D125">
        <v>5</v>
      </c>
      <c r="E125">
        <v>2</v>
      </c>
      <c r="F125">
        <v>1</v>
      </c>
      <c r="G125">
        <v>16</v>
      </c>
    </row>
    <row r="126" spans="1:7" x14ac:dyDescent="0.35">
      <c r="A126" t="s">
        <v>131</v>
      </c>
      <c r="B126">
        <v>1</v>
      </c>
      <c r="C126">
        <v>1</v>
      </c>
      <c r="D126">
        <v>6</v>
      </c>
      <c r="E126">
        <v>6</v>
      </c>
      <c r="F126">
        <v>0</v>
      </c>
      <c r="G126">
        <v>10</v>
      </c>
    </row>
    <row r="127" spans="1:7" x14ac:dyDescent="0.35">
      <c r="A127" t="s">
        <v>131</v>
      </c>
      <c r="B127">
        <v>1</v>
      </c>
      <c r="C127">
        <v>1</v>
      </c>
      <c r="D127">
        <v>7</v>
      </c>
      <c r="E127">
        <v>1</v>
      </c>
      <c r="F127">
        <v>0</v>
      </c>
      <c r="G127">
        <v>9</v>
      </c>
    </row>
    <row r="128" spans="1:7" x14ac:dyDescent="0.35">
      <c r="A128" t="s">
        <v>131</v>
      </c>
      <c r="B128">
        <v>1</v>
      </c>
      <c r="C128">
        <v>2</v>
      </c>
      <c r="D128">
        <v>7</v>
      </c>
      <c r="E128">
        <v>6</v>
      </c>
      <c r="F128">
        <v>1</v>
      </c>
      <c r="G128">
        <v>12</v>
      </c>
    </row>
    <row r="129" spans="1:7" x14ac:dyDescent="0.35">
      <c r="A129" t="s">
        <v>132</v>
      </c>
      <c r="B129">
        <v>0</v>
      </c>
      <c r="C129">
        <v>0</v>
      </c>
      <c r="D129">
        <v>0</v>
      </c>
      <c r="E129">
        <v>18</v>
      </c>
      <c r="F129">
        <v>1</v>
      </c>
      <c r="G129">
        <v>0</v>
      </c>
    </row>
    <row r="130" spans="1:7" x14ac:dyDescent="0.35">
      <c r="A130" t="s">
        <v>132</v>
      </c>
      <c r="B130">
        <v>0</v>
      </c>
      <c r="C130">
        <v>0</v>
      </c>
      <c r="D130">
        <v>1</v>
      </c>
      <c r="E130">
        <v>2</v>
      </c>
      <c r="F130">
        <v>1</v>
      </c>
      <c r="G130">
        <v>16</v>
      </c>
    </row>
    <row r="131" spans="1:7" x14ac:dyDescent="0.35">
      <c r="A131" t="s">
        <v>132</v>
      </c>
      <c r="B131">
        <v>0</v>
      </c>
      <c r="C131">
        <v>0</v>
      </c>
      <c r="D131">
        <v>2</v>
      </c>
      <c r="E131">
        <v>2</v>
      </c>
      <c r="F131">
        <v>0</v>
      </c>
      <c r="G131">
        <v>14</v>
      </c>
    </row>
    <row r="132" spans="1:7" x14ac:dyDescent="0.35">
      <c r="A132" t="s">
        <v>132</v>
      </c>
      <c r="B132">
        <v>0</v>
      </c>
      <c r="C132">
        <v>0</v>
      </c>
      <c r="D132">
        <v>3</v>
      </c>
      <c r="E132">
        <v>2</v>
      </c>
      <c r="F132">
        <v>0</v>
      </c>
      <c r="G132">
        <v>12</v>
      </c>
    </row>
    <row r="133" spans="1:7" x14ac:dyDescent="0.35">
      <c r="A133" t="s">
        <v>132</v>
      </c>
      <c r="B133">
        <v>0</v>
      </c>
      <c r="C133">
        <v>0</v>
      </c>
      <c r="D133">
        <v>4</v>
      </c>
      <c r="E133">
        <v>5</v>
      </c>
      <c r="F133">
        <v>0</v>
      </c>
      <c r="G133">
        <v>7</v>
      </c>
    </row>
    <row r="134" spans="1:7" x14ac:dyDescent="0.35">
      <c r="A134" t="s">
        <v>132</v>
      </c>
      <c r="B134">
        <v>0</v>
      </c>
      <c r="C134">
        <v>0</v>
      </c>
      <c r="D134">
        <v>5</v>
      </c>
      <c r="E134">
        <v>2</v>
      </c>
      <c r="F134">
        <v>0</v>
      </c>
      <c r="G134">
        <v>5</v>
      </c>
    </row>
    <row r="135" spans="1:7" x14ac:dyDescent="0.35">
      <c r="A135" t="s">
        <v>132</v>
      </c>
      <c r="B135">
        <v>0</v>
      </c>
      <c r="C135">
        <v>0</v>
      </c>
      <c r="D135">
        <v>6</v>
      </c>
      <c r="E135">
        <v>2</v>
      </c>
      <c r="F135">
        <v>0</v>
      </c>
      <c r="G135">
        <v>3</v>
      </c>
    </row>
    <row r="136" spans="1:7" x14ac:dyDescent="0.35">
      <c r="A136" t="s">
        <v>132</v>
      </c>
      <c r="B136">
        <v>0</v>
      </c>
      <c r="C136">
        <v>0</v>
      </c>
      <c r="D136">
        <v>7</v>
      </c>
      <c r="E136">
        <v>0</v>
      </c>
      <c r="F136">
        <v>0</v>
      </c>
      <c r="G136">
        <v>3</v>
      </c>
    </row>
    <row r="137" spans="1:7" x14ac:dyDescent="0.35">
      <c r="A137" t="s">
        <v>132</v>
      </c>
      <c r="B137">
        <v>0</v>
      </c>
      <c r="C137">
        <v>1</v>
      </c>
      <c r="D137">
        <v>0</v>
      </c>
      <c r="E137">
        <v>23</v>
      </c>
      <c r="F137">
        <v>2</v>
      </c>
      <c r="G137">
        <v>13</v>
      </c>
    </row>
    <row r="138" spans="1:7" x14ac:dyDescent="0.35">
      <c r="A138" t="s">
        <v>132</v>
      </c>
      <c r="B138">
        <v>0</v>
      </c>
      <c r="C138">
        <v>1</v>
      </c>
      <c r="D138">
        <v>1</v>
      </c>
      <c r="E138">
        <v>5</v>
      </c>
      <c r="F138">
        <v>0</v>
      </c>
      <c r="G138">
        <v>8</v>
      </c>
    </row>
    <row r="139" spans="1:7" x14ac:dyDescent="0.35">
      <c r="A139" t="s">
        <v>132</v>
      </c>
      <c r="B139">
        <v>0</v>
      </c>
      <c r="C139">
        <v>1</v>
      </c>
      <c r="D139">
        <v>6</v>
      </c>
      <c r="E139">
        <v>4</v>
      </c>
      <c r="F139">
        <v>0</v>
      </c>
      <c r="G139">
        <v>4</v>
      </c>
    </row>
    <row r="140" spans="1:7" x14ac:dyDescent="0.35">
      <c r="A140" t="s">
        <v>132</v>
      </c>
      <c r="B140">
        <v>0</v>
      </c>
      <c r="C140">
        <v>2</v>
      </c>
      <c r="D140">
        <v>2</v>
      </c>
      <c r="E140">
        <v>8</v>
      </c>
      <c r="F140">
        <v>1</v>
      </c>
      <c r="G140">
        <v>10</v>
      </c>
    </row>
    <row r="141" spans="1:7" x14ac:dyDescent="0.35">
      <c r="A141" t="s">
        <v>132</v>
      </c>
      <c r="B141">
        <v>0</v>
      </c>
      <c r="C141">
        <v>2</v>
      </c>
      <c r="D141">
        <v>3</v>
      </c>
      <c r="E141">
        <v>10</v>
      </c>
      <c r="F141">
        <v>0</v>
      </c>
      <c r="G141">
        <v>0</v>
      </c>
    </row>
    <row r="142" spans="1:7" x14ac:dyDescent="0.35">
      <c r="A142" t="s">
        <v>132</v>
      </c>
      <c r="B142">
        <v>0</v>
      </c>
      <c r="C142">
        <v>2</v>
      </c>
      <c r="D142">
        <v>4</v>
      </c>
      <c r="E142">
        <v>11</v>
      </c>
      <c r="F142">
        <v>1</v>
      </c>
      <c r="G142">
        <v>7</v>
      </c>
    </row>
    <row r="143" spans="1:7" x14ac:dyDescent="0.35">
      <c r="A143" t="s">
        <v>132</v>
      </c>
      <c r="B143">
        <v>0</v>
      </c>
      <c r="C143">
        <v>2</v>
      </c>
      <c r="D143">
        <v>5</v>
      </c>
      <c r="E143">
        <v>1</v>
      </c>
      <c r="F143">
        <v>0</v>
      </c>
      <c r="G143">
        <v>6</v>
      </c>
    </row>
    <row r="144" spans="1:7" x14ac:dyDescent="0.35">
      <c r="A144" t="s">
        <v>132</v>
      </c>
      <c r="B144">
        <v>0</v>
      </c>
      <c r="C144">
        <v>2</v>
      </c>
      <c r="D144">
        <v>6</v>
      </c>
      <c r="E144">
        <v>2</v>
      </c>
      <c r="F144">
        <v>0</v>
      </c>
      <c r="G144">
        <v>4</v>
      </c>
    </row>
    <row r="145" spans="1:7" x14ac:dyDescent="0.35">
      <c r="A145" t="s">
        <v>132</v>
      </c>
      <c r="B145">
        <v>0</v>
      </c>
      <c r="C145">
        <v>2</v>
      </c>
      <c r="D145">
        <v>7</v>
      </c>
      <c r="E145">
        <v>1</v>
      </c>
      <c r="F145">
        <v>0</v>
      </c>
      <c r="G145">
        <v>3</v>
      </c>
    </row>
    <row r="146" spans="1:7" x14ac:dyDescent="0.35">
      <c r="A146" t="s">
        <v>132</v>
      </c>
      <c r="B146">
        <v>1</v>
      </c>
      <c r="C146">
        <v>0</v>
      </c>
      <c r="D146">
        <v>4</v>
      </c>
      <c r="E146">
        <v>4</v>
      </c>
      <c r="F146">
        <v>1</v>
      </c>
      <c r="G146">
        <v>14</v>
      </c>
    </row>
    <row r="147" spans="1:7" x14ac:dyDescent="0.35">
      <c r="A147" t="s">
        <v>132</v>
      </c>
      <c r="B147">
        <v>1</v>
      </c>
      <c r="C147">
        <v>0</v>
      </c>
      <c r="D147">
        <v>5</v>
      </c>
      <c r="E147">
        <v>7</v>
      </c>
      <c r="F147">
        <v>0</v>
      </c>
      <c r="G147">
        <v>7</v>
      </c>
    </row>
    <row r="148" spans="1:7" x14ac:dyDescent="0.35">
      <c r="A148" t="s">
        <v>132</v>
      </c>
      <c r="B148">
        <v>1</v>
      </c>
      <c r="C148">
        <v>1</v>
      </c>
      <c r="D148">
        <v>5</v>
      </c>
      <c r="E148">
        <v>14</v>
      </c>
      <c r="F148">
        <v>1</v>
      </c>
      <c r="G148">
        <v>4</v>
      </c>
    </row>
    <row r="149" spans="1:7" x14ac:dyDescent="0.35">
      <c r="A149" t="s">
        <v>132</v>
      </c>
      <c r="B149">
        <v>1</v>
      </c>
      <c r="C149">
        <v>1</v>
      </c>
      <c r="D149">
        <v>6</v>
      </c>
      <c r="E149">
        <v>15</v>
      </c>
      <c r="F149">
        <v>1</v>
      </c>
      <c r="G149">
        <v>7</v>
      </c>
    </row>
    <row r="150" spans="1:7" x14ac:dyDescent="0.35">
      <c r="A150" t="s">
        <v>132</v>
      </c>
      <c r="B150">
        <v>1</v>
      </c>
      <c r="C150">
        <v>2</v>
      </c>
      <c r="D150">
        <v>6</v>
      </c>
      <c r="E150">
        <v>5</v>
      </c>
      <c r="F150">
        <v>1</v>
      </c>
      <c r="G150">
        <v>13</v>
      </c>
    </row>
    <row r="151" spans="1:7" x14ac:dyDescent="0.35">
      <c r="A151" t="s">
        <v>132</v>
      </c>
      <c r="B151">
        <v>1</v>
      </c>
      <c r="C151">
        <v>2</v>
      </c>
      <c r="D151">
        <v>7</v>
      </c>
      <c r="E151">
        <v>20</v>
      </c>
      <c r="F151">
        <v>1</v>
      </c>
      <c r="G151">
        <v>11</v>
      </c>
    </row>
    <row r="152" spans="1:7" x14ac:dyDescent="0.35">
      <c r="A152" t="s">
        <v>133</v>
      </c>
      <c r="B152">
        <v>0</v>
      </c>
      <c r="C152">
        <v>0</v>
      </c>
      <c r="D152">
        <v>0</v>
      </c>
      <c r="E152">
        <v>7</v>
      </c>
      <c r="F152">
        <v>1</v>
      </c>
      <c r="G152">
        <v>11</v>
      </c>
    </row>
    <row r="153" spans="1:7" x14ac:dyDescent="0.35">
      <c r="A153" t="s">
        <v>133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11</v>
      </c>
    </row>
    <row r="154" spans="1:7" x14ac:dyDescent="0.35">
      <c r="A154" t="s">
        <v>133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11</v>
      </c>
    </row>
    <row r="155" spans="1:7" x14ac:dyDescent="0.35">
      <c r="A155" t="s">
        <v>133</v>
      </c>
      <c r="B155">
        <v>0</v>
      </c>
      <c r="C155">
        <v>0</v>
      </c>
      <c r="D155">
        <v>3</v>
      </c>
      <c r="E155">
        <v>1</v>
      </c>
      <c r="F155">
        <v>0</v>
      </c>
      <c r="G155">
        <v>10</v>
      </c>
    </row>
    <row r="156" spans="1:7" x14ac:dyDescent="0.35">
      <c r="A156" t="s">
        <v>133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10</v>
      </c>
    </row>
    <row r="157" spans="1:7" x14ac:dyDescent="0.35">
      <c r="A157" t="s">
        <v>133</v>
      </c>
      <c r="B157">
        <v>0</v>
      </c>
      <c r="C157">
        <v>0</v>
      </c>
      <c r="D157">
        <v>5</v>
      </c>
      <c r="E157">
        <v>1</v>
      </c>
      <c r="F157">
        <v>0</v>
      </c>
      <c r="G157">
        <v>9</v>
      </c>
    </row>
    <row r="158" spans="1:7" x14ac:dyDescent="0.35">
      <c r="A158" t="s">
        <v>133</v>
      </c>
      <c r="B158">
        <v>0</v>
      </c>
      <c r="C158">
        <v>0</v>
      </c>
      <c r="D158">
        <v>6</v>
      </c>
      <c r="E158">
        <v>1</v>
      </c>
      <c r="F158">
        <v>0</v>
      </c>
      <c r="G158">
        <v>8</v>
      </c>
    </row>
    <row r="159" spans="1:7" x14ac:dyDescent="0.35">
      <c r="A159" t="s">
        <v>133</v>
      </c>
      <c r="B159">
        <v>0</v>
      </c>
      <c r="C159">
        <v>0</v>
      </c>
      <c r="D159">
        <v>7</v>
      </c>
      <c r="E159">
        <v>0</v>
      </c>
      <c r="F159">
        <v>0</v>
      </c>
      <c r="G159">
        <v>8</v>
      </c>
    </row>
    <row r="160" spans="1:7" x14ac:dyDescent="0.35">
      <c r="A160" t="s">
        <v>133</v>
      </c>
      <c r="B160">
        <v>0</v>
      </c>
      <c r="C160">
        <v>1</v>
      </c>
      <c r="D160">
        <v>0</v>
      </c>
      <c r="E160">
        <v>23</v>
      </c>
      <c r="F160">
        <v>2</v>
      </c>
      <c r="G160">
        <v>13</v>
      </c>
    </row>
    <row r="161" spans="1:7" x14ac:dyDescent="0.35">
      <c r="A161" t="s">
        <v>133</v>
      </c>
      <c r="B161">
        <v>0</v>
      </c>
      <c r="C161">
        <v>1</v>
      </c>
      <c r="D161">
        <v>1</v>
      </c>
      <c r="E161">
        <v>2</v>
      </c>
      <c r="F161">
        <v>0</v>
      </c>
      <c r="G161">
        <v>11</v>
      </c>
    </row>
    <row r="162" spans="1:7" x14ac:dyDescent="0.35">
      <c r="A162" t="s">
        <v>133</v>
      </c>
      <c r="B162">
        <v>0</v>
      </c>
      <c r="C162">
        <v>1</v>
      </c>
      <c r="D162">
        <v>2</v>
      </c>
      <c r="E162">
        <v>3</v>
      </c>
      <c r="F162">
        <v>0</v>
      </c>
      <c r="G162">
        <v>8</v>
      </c>
    </row>
    <row r="163" spans="1:7" x14ac:dyDescent="0.35">
      <c r="A163" t="s">
        <v>133</v>
      </c>
      <c r="B163">
        <v>0</v>
      </c>
      <c r="C163">
        <v>1</v>
      </c>
      <c r="D163">
        <v>3</v>
      </c>
      <c r="E163">
        <v>2</v>
      </c>
      <c r="F163">
        <v>0</v>
      </c>
      <c r="G163">
        <v>6</v>
      </c>
    </row>
    <row r="164" spans="1:7" x14ac:dyDescent="0.35">
      <c r="A164" t="s">
        <v>133</v>
      </c>
      <c r="B164">
        <v>0</v>
      </c>
      <c r="C164">
        <v>1</v>
      </c>
      <c r="D164">
        <v>4</v>
      </c>
      <c r="E164">
        <v>3</v>
      </c>
      <c r="F164">
        <v>0</v>
      </c>
      <c r="G164">
        <v>3</v>
      </c>
    </row>
    <row r="165" spans="1:7" x14ac:dyDescent="0.35">
      <c r="A165" t="s">
        <v>133</v>
      </c>
      <c r="B165">
        <v>0</v>
      </c>
      <c r="C165">
        <v>1</v>
      </c>
      <c r="D165">
        <v>5</v>
      </c>
      <c r="E165">
        <v>4</v>
      </c>
      <c r="F165">
        <v>1</v>
      </c>
      <c r="G165">
        <v>17</v>
      </c>
    </row>
    <row r="166" spans="1:7" x14ac:dyDescent="0.35">
      <c r="A166" t="s">
        <v>133</v>
      </c>
      <c r="B166">
        <v>0</v>
      </c>
      <c r="C166">
        <v>2</v>
      </c>
      <c r="D166">
        <v>2</v>
      </c>
      <c r="E166">
        <v>5</v>
      </c>
      <c r="F166">
        <v>1</v>
      </c>
      <c r="G166">
        <v>13</v>
      </c>
    </row>
    <row r="167" spans="1:7" x14ac:dyDescent="0.35">
      <c r="A167" t="s">
        <v>133</v>
      </c>
      <c r="B167">
        <v>0</v>
      </c>
      <c r="C167">
        <v>2</v>
      </c>
      <c r="D167">
        <v>3</v>
      </c>
      <c r="E167">
        <v>3</v>
      </c>
      <c r="F167">
        <v>0</v>
      </c>
      <c r="G167">
        <v>10</v>
      </c>
    </row>
    <row r="168" spans="1:7" x14ac:dyDescent="0.35">
      <c r="A168" t="s">
        <v>133</v>
      </c>
      <c r="B168">
        <v>0</v>
      </c>
      <c r="C168">
        <v>2</v>
      </c>
      <c r="D168">
        <v>4</v>
      </c>
      <c r="E168">
        <v>3</v>
      </c>
      <c r="F168">
        <v>0</v>
      </c>
      <c r="G168">
        <v>7</v>
      </c>
    </row>
    <row r="169" spans="1:7" x14ac:dyDescent="0.35">
      <c r="A169" t="s">
        <v>133</v>
      </c>
      <c r="B169">
        <v>0</v>
      </c>
      <c r="C169">
        <v>2</v>
      </c>
      <c r="D169">
        <v>5</v>
      </c>
      <c r="E169">
        <v>3</v>
      </c>
      <c r="F169">
        <v>0</v>
      </c>
      <c r="G169">
        <v>4</v>
      </c>
    </row>
    <row r="170" spans="1:7" x14ac:dyDescent="0.35">
      <c r="A170" t="s">
        <v>133</v>
      </c>
      <c r="B170">
        <v>0</v>
      </c>
      <c r="C170">
        <v>2</v>
      </c>
      <c r="D170">
        <v>6</v>
      </c>
      <c r="E170">
        <v>5</v>
      </c>
      <c r="F170">
        <v>1</v>
      </c>
      <c r="G170">
        <v>17</v>
      </c>
    </row>
    <row r="171" spans="1:7" x14ac:dyDescent="0.35">
      <c r="A171" t="s">
        <v>133</v>
      </c>
      <c r="B171">
        <v>1</v>
      </c>
      <c r="C171">
        <v>0</v>
      </c>
      <c r="D171">
        <v>4</v>
      </c>
      <c r="E171">
        <v>1</v>
      </c>
      <c r="F171">
        <v>1</v>
      </c>
      <c r="G171">
        <v>17</v>
      </c>
    </row>
    <row r="172" spans="1:7" x14ac:dyDescent="0.35">
      <c r="A172" t="s">
        <v>133</v>
      </c>
      <c r="B172">
        <v>1</v>
      </c>
      <c r="C172">
        <v>0</v>
      </c>
      <c r="D172">
        <v>5</v>
      </c>
      <c r="E172">
        <v>3</v>
      </c>
      <c r="F172">
        <v>0</v>
      </c>
      <c r="G172">
        <v>14</v>
      </c>
    </row>
    <row r="173" spans="1:7" x14ac:dyDescent="0.35">
      <c r="A173" t="s">
        <v>133</v>
      </c>
      <c r="B173">
        <v>1</v>
      </c>
      <c r="C173">
        <v>0</v>
      </c>
      <c r="D173">
        <v>7</v>
      </c>
      <c r="E173">
        <v>1</v>
      </c>
      <c r="F173">
        <v>0</v>
      </c>
      <c r="G173">
        <v>13</v>
      </c>
    </row>
    <row r="174" spans="1:7" x14ac:dyDescent="0.35">
      <c r="A174" t="s">
        <v>133</v>
      </c>
      <c r="B174">
        <v>1</v>
      </c>
      <c r="C174">
        <v>1</v>
      </c>
      <c r="D174">
        <v>5</v>
      </c>
      <c r="E174">
        <v>3</v>
      </c>
      <c r="F174">
        <v>1</v>
      </c>
      <c r="G174">
        <v>15</v>
      </c>
    </row>
    <row r="175" spans="1:7" x14ac:dyDescent="0.35">
      <c r="A175" t="s">
        <v>133</v>
      </c>
      <c r="B175">
        <v>1</v>
      </c>
      <c r="C175">
        <v>1</v>
      </c>
      <c r="D175">
        <v>6</v>
      </c>
      <c r="E175">
        <v>4</v>
      </c>
      <c r="F175">
        <v>0</v>
      </c>
      <c r="G175">
        <v>11</v>
      </c>
    </row>
    <row r="176" spans="1:7" x14ac:dyDescent="0.35">
      <c r="A176" t="s">
        <v>133</v>
      </c>
      <c r="B176">
        <v>1</v>
      </c>
      <c r="C176">
        <v>1</v>
      </c>
      <c r="D176">
        <v>7</v>
      </c>
      <c r="E176">
        <v>1</v>
      </c>
      <c r="F176">
        <v>0</v>
      </c>
      <c r="G176">
        <v>10</v>
      </c>
    </row>
    <row r="177" spans="1:7" x14ac:dyDescent="0.35">
      <c r="A177" t="s">
        <v>133</v>
      </c>
      <c r="B177">
        <v>1</v>
      </c>
      <c r="C177">
        <v>2</v>
      </c>
      <c r="D177">
        <v>6</v>
      </c>
      <c r="E177">
        <v>3</v>
      </c>
      <c r="F177">
        <v>1</v>
      </c>
      <c r="G177">
        <v>15</v>
      </c>
    </row>
    <row r="178" spans="1:7" x14ac:dyDescent="0.35">
      <c r="A178" t="s">
        <v>133</v>
      </c>
      <c r="B178">
        <v>1</v>
      </c>
      <c r="C178">
        <v>2</v>
      </c>
      <c r="D178">
        <v>7</v>
      </c>
      <c r="E178">
        <v>7</v>
      </c>
      <c r="F178">
        <v>0</v>
      </c>
      <c r="G178">
        <v>8</v>
      </c>
    </row>
    <row r="179" spans="1:7" x14ac:dyDescent="0.35">
      <c r="A179" t="s">
        <v>134</v>
      </c>
      <c r="B179">
        <v>0</v>
      </c>
      <c r="C179">
        <v>0</v>
      </c>
      <c r="D179">
        <v>0</v>
      </c>
      <c r="E179">
        <v>19</v>
      </c>
      <c r="F179">
        <v>2</v>
      </c>
      <c r="G179">
        <v>17</v>
      </c>
    </row>
    <row r="180" spans="1:7" x14ac:dyDescent="0.35">
      <c r="A180" t="s">
        <v>134</v>
      </c>
      <c r="B180">
        <v>0</v>
      </c>
      <c r="C180">
        <v>0</v>
      </c>
      <c r="D180">
        <v>1</v>
      </c>
      <c r="E180">
        <v>2</v>
      </c>
      <c r="F180">
        <v>0</v>
      </c>
      <c r="G180">
        <v>15</v>
      </c>
    </row>
    <row r="181" spans="1:7" x14ac:dyDescent="0.35">
      <c r="A181" t="s">
        <v>134</v>
      </c>
      <c r="B181">
        <v>0</v>
      </c>
      <c r="C181">
        <v>0</v>
      </c>
      <c r="D181">
        <v>2</v>
      </c>
      <c r="E181">
        <v>2</v>
      </c>
      <c r="F181">
        <v>0</v>
      </c>
      <c r="G181">
        <v>13</v>
      </c>
    </row>
    <row r="182" spans="1:7" x14ac:dyDescent="0.35">
      <c r="A182" t="s">
        <v>134</v>
      </c>
      <c r="B182">
        <v>0</v>
      </c>
      <c r="C182">
        <v>0</v>
      </c>
      <c r="D182">
        <v>3</v>
      </c>
      <c r="E182">
        <v>2</v>
      </c>
      <c r="F182">
        <v>0</v>
      </c>
      <c r="G182">
        <v>11</v>
      </c>
    </row>
    <row r="183" spans="1:7" x14ac:dyDescent="0.35">
      <c r="A183" t="s">
        <v>134</v>
      </c>
      <c r="B183">
        <v>0</v>
      </c>
      <c r="C183">
        <v>0</v>
      </c>
      <c r="D183">
        <v>4</v>
      </c>
      <c r="E183">
        <v>2</v>
      </c>
      <c r="F183">
        <v>0</v>
      </c>
      <c r="G183">
        <v>9</v>
      </c>
    </row>
    <row r="184" spans="1:7" x14ac:dyDescent="0.35">
      <c r="A184" t="s">
        <v>134</v>
      </c>
      <c r="B184">
        <v>0</v>
      </c>
      <c r="C184">
        <v>0</v>
      </c>
      <c r="D184">
        <v>5</v>
      </c>
      <c r="E184">
        <v>3</v>
      </c>
      <c r="F184">
        <v>0</v>
      </c>
      <c r="G184">
        <v>6</v>
      </c>
    </row>
    <row r="185" spans="1:7" x14ac:dyDescent="0.35">
      <c r="A185" t="s">
        <v>134</v>
      </c>
      <c r="B185">
        <v>0</v>
      </c>
      <c r="C185">
        <v>0</v>
      </c>
      <c r="D185">
        <v>6</v>
      </c>
      <c r="E185">
        <v>2</v>
      </c>
      <c r="F185">
        <v>0</v>
      </c>
      <c r="G185">
        <v>4</v>
      </c>
    </row>
    <row r="186" spans="1:7" x14ac:dyDescent="0.35">
      <c r="A186" t="s">
        <v>134</v>
      </c>
      <c r="B186">
        <v>0</v>
      </c>
      <c r="C186">
        <v>0</v>
      </c>
      <c r="D186">
        <v>7</v>
      </c>
      <c r="E186">
        <v>0</v>
      </c>
      <c r="F186">
        <v>0</v>
      </c>
      <c r="G186">
        <v>4</v>
      </c>
    </row>
    <row r="187" spans="1:7" x14ac:dyDescent="0.35">
      <c r="A187" t="s">
        <v>134</v>
      </c>
      <c r="B187">
        <v>0</v>
      </c>
      <c r="C187">
        <v>1</v>
      </c>
      <c r="D187">
        <v>0</v>
      </c>
      <c r="E187">
        <v>14</v>
      </c>
      <c r="F187">
        <v>1</v>
      </c>
      <c r="G187">
        <v>4</v>
      </c>
    </row>
    <row r="188" spans="1:7" x14ac:dyDescent="0.35">
      <c r="A188" t="s">
        <v>134</v>
      </c>
      <c r="B188">
        <v>0</v>
      </c>
      <c r="C188">
        <v>1</v>
      </c>
      <c r="D188">
        <v>1</v>
      </c>
      <c r="E188">
        <v>2</v>
      </c>
      <c r="F188">
        <v>0</v>
      </c>
      <c r="G188">
        <v>2</v>
      </c>
    </row>
    <row r="189" spans="1:7" x14ac:dyDescent="0.35">
      <c r="A189" t="s">
        <v>134</v>
      </c>
      <c r="B189">
        <v>0</v>
      </c>
      <c r="C189">
        <v>1</v>
      </c>
      <c r="D189">
        <v>2</v>
      </c>
      <c r="E189">
        <v>2</v>
      </c>
      <c r="F189">
        <v>0</v>
      </c>
      <c r="G189">
        <v>0</v>
      </c>
    </row>
    <row r="190" spans="1:7" x14ac:dyDescent="0.35">
      <c r="A190" t="s">
        <v>134</v>
      </c>
      <c r="B190">
        <v>0</v>
      </c>
      <c r="C190">
        <v>1</v>
      </c>
      <c r="D190">
        <v>3</v>
      </c>
      <c r="E190">
        <v>2</v>
      </c>
      <c r="F190">
        <v>1</v>
      </c>
      <c r="G190">
        <v>16</v>
      </c>
    </row>
    <row r="191" spans="1:7" x14ac:dyDescent="0.35">
      <c r="A191" t="s">
        <v>134</v>
      </c>
      <c r="B191">
        <v>0</v>
      </c>
      <c r="C191">
        <v>1</v>
      </c>
      <c r="D191">
        <v>4</v>
      </c>
      <c r="E191">
        <v>3</v>
      </c>
      <c r="F191">
        <v>0</v>
      </c>
      <c r="G191">
        <v>13</v>
      </c>
    </row>
    <row r="192" spans="1:7" x14ac:dyDescent="0.35">
      <c r="A192" t="s">
        <v>134</v>
      </c>
      <c r="B192">
        <v>0</v>
      </c>
      <c r="C192">
        <v>1</v>
      </c>
      <c r="D192">
        <v>5</v>
      </c>
      <c r="E192">
        <v>4</v>
      </c>
      <c r="F192">
        <v>0</v>
      </c>
      <c r="G192">
        <v>9</v>
      </c>
    </row>
    <row r="193" spans="1:7" x14ac:dyDescent="0.35">
      <c r="A193" t="s">
        <v>134</v>
      </c>
      <c r="B193">
        <v>0</v>
      </c>
      <c r="C193">
        <v>1</v>
      </c>
      <c r="D193">
        <v>6</v>
      </c>
      <c r="E193">
        <v>5</v>
      </c>
      <c r="F193">
        <v>0</v>
      </c>
      <c r="G193">
        <v>4</v>
      </c>
    </row>
    <row r="194" spans="1:7" x14ac:dyDescent="0.35">
      <c r="A194" t="s">
        <v>134</v>
      </c>
      <c r="B194">
        <v>0</v>
      </c>
      <c r="C194">
        <v>1</v>
      </c>
      <c r="D194">
        <v>7</v>
      </c>
      <c r="E194">
        <v>4</v>
      </c>
      <c r="F194">
        <v>0</v>
      </c>
      <c r="G194">
        <v>0</v>
      </c>
    </row>
    <row r="195" spans="1:7" x14ac:dyDescent="0.35">
      <c r="A195" t="s">
        <v>134</v>
      </c>
      <c r="B195">
        <v>0</v>
      </c>
      <c r="C195">
        <v>2</v>
      </c>
      <c r="D195">
        <v>2</v>
      </c>
      <c r="E195">
        <v>3</v>
      </c>
      <c r="F195">
        <v>1</v>
      </c>
      <c r="G195">
        <v>15</v>
      </c>
    </row>
    <row r="196" spans="1:7" x14ac:dyDescent="0.35">
      <c r="A196" t="s">
        <v>134</v>
      </c>
      <c r="B196">
        <v>0</v>
      </c>
      <c r="C196">
        <v>2</v>
      </c>
      <c r="D196">
        <v>3</v>
      </c>
      <c r="E196">
        <v>7</v>
      </c>
      <c r="F196">
        <v>0</v>
      </c>
      <c r="G196">
        <v>8</v>
      </c>
    </row>
    <row r="197" spans="1:7" x14ac:dyDescent="0.35">
      <c r="A197" t="s">
        <v>134</v>
      </c>
      <c r="B197">
        <v>0</v>
      </c>
      <c r="C197">
        <v>2</v>
      </c>
      <c r="D197">
        <v>4</v>
      </c>
      <c r="E197">
        <v>7</v>
      </c>
      <c r="F197">
        <v>0</v>
      </c>
      <c r="G197">
        <v>1</v>
      </c>
    </row>
    <row r="198" spans="1:7" x14ac:dyDescent="0.35">
      <c r="A198" t="s">
        <v>134</v>
      </c>
      <c r="B198">
        <v>0</v>
      </c>
      <c r="C198">
        <v>2</v>
      </c>
      <c r="D198">
        <v>5</v>
      </c>
      <c r="E198">
        <v>1</v>
      </c>
      <c r="F198">
        <v>0</v>
      </c>
      <c r="G198">
        <v>0</v>
      </c>
    </row>
    <row r="199" spans="1:7" x14ac:dyDescent="0.35">
      <c r="A199" t="s">
        <v>134</v>
      </c>
      <c r="B199">
        <v>0</v>
      </c>
      <c r="C199">
        <v>2</v>
      </c>
      <c r="D199">
        <v>6</v>
      </c>
      <c r="E199">
        <v>1</v>
      </c>
      <c r="F199">
        <v>1</v>
      </c>
      <c r="G199">
        <v>17</v>
      </c>
    </row>
    <row r="200" spans="1:7" x14ac:dyDescent="0.35">
      <c r="A200" t="s">
        <v>134</v>
      </c>
      <c r="B200">
        <v>0</v>
      </c>
      <c r="C200">
        <v>2</v>
      </c>
      <c r="D200">
        <v>7</v>
      </c>
      <c r="E200">
        <v>4</v>
      </c>
      <c r="F200">
        <v>0</v>
      </c>
      <c r="G200">
        <v>13</v>
      </c>
    </row>
    <row r="201" spans="1:7" x14ac:dyDescent="0.35">
      <c r="A201" t="s">
        <v>134</v>
      </c>
      <c r="B201">
        <v>1</v>
      </c>
      <c r="C201">
        <v>0</v>
      </c>
      <c r="D201">
        <v>5</v>
      </c>
      <c r="E201">
        <v>10</v>
      </c>
      <c r="F201">
        <v>1</v>
      </c>
      <c r="G201">
        <v>8</v>
      </c>
    </row>
    <row r="202" spans="1:7" x14ac:dyDescent="0.35">
      <c r="A202" t="s">
        <v>134</v>
      </c>
      <c r="B202">
        <v>1</v>
      </c>
      <c r="C202">
        <v>1</v>
      </c>
      <c r="D202">
        <v>6</v>
      </c>
      <c r="E202">
        <v>12</v>
      </c>
      <c r="F202">
        <v>1</v>
      </c>
      <c r="G202">
        <v>6</v>
      </c>
    </row>
    <row r="203" spans="1:7" x14ac:dyDescent="0.35">
      <c r="A203" t="s">
        <v>134</v>
      </c>
      <c r="B203">
        <v>1</v>
      </c>
      <c r="C203">
        <v>2</v>
      </c>
      <c r="D203">
        <v>7</v>
      </c>
      <c r="E203">
        <v>21</v>
      </c>
      <c r="F203">
        <v>2</v>
      </c>
      <c r="G203">
        <v>15</v>
      </c>
    </row>
    <row r="204" spans="1:7" x14ac:dyDescent="0.35">
      <c r="A204" t="s">
        <v>135</v>
      </c>
      <c r="B204">
        <v>0</v>
      </c>
      <c r="C204">
        <v>0</v>
      </c>
      <c r="D204">
        <v>0</v>
      </c>
      <c r="E204">
        <v>16</v>
      </c>
      <c r="F204">
        <v>1</v>
      </c>
      <c r="G204">
        <v>2</v>
      </c>
    </row>
    <row r="205" spans="1:7" x14ac:dyDescent="0.35">
      <c r="A205" t="s">
        <v>135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2</v>
      </c>
    </row>
    <row r="206" spans="1:7" x14ac:dyDescent="0.35">
      <c r="A206" t="s">
        <v>135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2</v>
      </c>
    </row>
    <row r="207" spans="1:7" x14ac:dyDescent="0.35">
      <c r="A207" t="s">
        <v>135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2</v>
      </c>
    </row>
    <row r="208" spans="1:7" x14ac:dyDescent="0.35">
      <c r="A208" t="s">
        <v>135</v>
      </c>
      <c r="B208">
        <v>0</v>
      </c>
      <c r="C208">
        <v>0</v>
      </c>
      <c r="D208">
        <v>4</v>
      </c>
      <c r="E208">
        <v>0</v>
      </c>
      <c r="F208">
        <v>0</v>
      </c>
      <c r="G208">
        <v>2</v>
      </c>
    </row>
    <row r="209" spans="1:7" x14ac:dyDescent="0.35">
      <c r="A209" t="s">
        <v>135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2</v>
      </c>
    </row>
    <row r="210" spans="1:7" x14ac:dyDescent="0.35">
      <c r="A210" t="s">
        <v>135</v>
      </c>
      <c r="B210">
        <v>0</v>
      </c>
      <c r="C210">
        <v>0</v>
      </c>
      <c r="D210">
        <v>6</v>
      </c>
      <c r="E210">
        <v>0</v>
      </c>
      <c r="F210">
        <v>0</v>
      </c>
      <c r="G210">
        <v>2</v>
      </c>
    </row>
    <row r="211" spans="1:7" x14ac:dyDescent="0.35">
      <c r="A211" t="s">
        <v>135</v>
      </c>
      <c r="B211">
        <v>0</v>
      </c>
      <c r="C211">
        <v>0</v>
      </c>
      <c r="D211">
        <v>7</v>
      </c>
      <c r="E211">
        <v>0</v>
      </c>
      <c r="F211">
        <v>0</v>
      </c>
      <c r="G211">
        <v>2</v>
      </c>
    </row>
    <row r="212" spans="1:7" x14ac:dyDescent="0.35">
      <c r="A212" t="s">
        <v>135</v>
      </c>
      <c r="B212">
        <v>0</v>
      </c>
      <c r="C212">
        <v>1</v>
      </c>
      <c r="D212">
        <v>0</v>
      </c>
      <c r="E212">
        <v>19</v>
      </c>
      <c r="F212">
        <v>2</v>
      </c>
      <c r="G212">
        <v>17</v>
      </c>
    </row>
    <row r="213" spans="1:7" x14ac:dyDescent="0.35">
      <c r="A213" t="s">
        <v>135</v>
      </c>
      <c r="B213">
        <v>0</v>
      </c>
      <c r="C213">
        <v>1</v>
      </c>
      <c r="D213">
        <v>1</v>
      </c>
      <c r="E213">
        <v>5</v>
      </c>
      <c r="F213">
        <v>0</v>
      </c>
      <c r="G213">
        <v>12</v>
      </c>
    </row>
    <row r="214" spans="1:7" x14ac:dyDescent="0.35">
      <c r="A214" t="s">
        <v>135</v>
      </c>
      <c r="B214">
        <v>0</v>
      </c>
      <c r="C214">
        <v>1</v>
      </c>
      <c r="D214">
        <v>2</v>
      </c>
      <c r="E214">
        <v>2</v>
      </c>
      <c r="F214">
        <v>0</v>
      </c>
      <c r="G214">
        <v>10</v>
      </c>
    </row>
    <row r="215" spans="1:7" x14ac:dyDescent="0.35">
      <c r="A215" t="s">
        <v>135</v>
      </c>
      <c r="B215">
        <v>0</v>
      </c>
      <c r="C215">
        <v>2</v>
      </c>
      <c r="D215">
        <v>2</v>
      </c>
      <c r="E215">
        <v>7</v>
      </c>
      <c r="F215">
        <v>1</v>
      </c>
      <c r="G215">
        <v>11</v>
      </c>
    </row>
    <row r="216" spans="1:7" x14ac:dyDescent="0.35">
      <c r="A216" t="s">
        <v>135</v>
      </c>
      <c r="B216">
        <v>0</v>
      </c>
      <c r="C216">
        <v>2</v>
      </c>
      <c r="D216">
        <v>3</v>
      </c>
      <c r="E216">
        <v>8</v>
      </c>
      <c r="F216">
        <v>0</v>
      </c>
      <c r="G216">
        <v>3</v>
      </c>
    </row>
    <row r="217" spans="1:7" x14ac:dyDescent="0.35">
      <c r="A217" t="s">
        <v>135</v>
      </c>
      <c r="B217">
        <v>0</v>
      </c>
      <c r="C217">
        <v>2</v>
      </c>
      <c r="D217">
        <v>4</v>
      </c>
      <c r="E217">
        <v>8</v>
      </c>
      <c r="F217">
        <v>1</v>
      </c>
      <c r="G217">
        <v>13</v>
      </c>
    </row>
    <row r="218" spans="1:7" x14ac:dyDescent="0.35">
      <c r="A218" t="s">
        <v>135</v>
      </c>
      <c r="B218">
        <v>0</v>
      </c>
      <c r="C218">
        <v>2</v>
      </c>
      <c r="D218">
        <v>6</v>
      </c>
      <c r="E218">
        <v>1</v>
      </c>
      <c r="F218">
        <v>0</v>
      </c>
      <c r="G218">
        <v>12</v>
      </c>
    </row>
    <row r="219" spans="1:7" x14ac:dyDescent="0.35">
      <c r="A219" t="s">
        <v>135</v>
      </c>
      <c r="B219">
        <v>1</v>
      </c>
      <c r="C219">
        <v>0</v>
      </c>
      <c r="D219">
        <v>4</v>
      </c>
      <c r="E219">
        <v>4</v>
      </c>
      <c r="F219">
        <v>1</v>
      </c>
      <c r="G219">
        <v>14</v>
      </c>
    </row>
    <row r="220" spans="1:7" x14ac:dyDescent="0.35">
      <c r="A220" t="s">
        <v>135</v>
      </c>
      <c r="B220">
        <v>1</v>
      </c>
      <c r="C220">
        <v>0</v>
      </c>
      <c r="D220">
        <v>5</v>
      </c>
      <c r="E220">
        <v>13</v>
      </c>
      <c r="F220">
        <v>0</v>
      </c>
      <c r="G220">
        <v>1</v>
      </c>
    </row>
    <row r="221" spans="1:7" x14ac:dyDescent="0.35">
      <c r="A221" t="s">
        <v>135</v>
      </c>
      <c r="B221">
        <v>1</v>
      </c>
      <c r="C221">
        <v>1</v>
      </c>
      <c r="D221">
        <v>5</v>
      </c>
      <c r="E221">
        <v>3</v>
      </c>
      <c r="F221">
        <v>1</v>
      </c>
      <c r="G221">
        <v>15</v>
      </c>
    </row>
    <row r="222" spans="1:7" x14ac:dyDescent="0.35">
      <c r="A222" t="s">
        <v>135</v>
      </c>
      <c r="B222">
        <v>1</v>
      </c>
      <c r="C222">
        <v>1</v>
      </c>
      <c r="D222">
        <v>6</v>
      </c>
      <c r="E222">
        <v>15</v>
      </c>
      <c r="F222">
        <v>0</v>
      </c>
      <c r="G222">
        <v>0</v>
      </c>
    </row>
    <row r="223" spans="1:7" x14ac:dyDescent="0.35">
      <c r="A223" t="s">
        <v>135</v>
      </c>
      <c r="B223">
        <v>1</v>
      </c>
      <c r="C223">
        <v>1</v>
      </c>
      <c r="D223">
        <v>7</v>
      </c>
      <c r="E223">
        <v>3</v>
      </c>
      <c r="F223">
        <v>1</v>
      </c>
      <c r="G223">
        <v>15</v>
      </c>
    </row>
    <row r="224" spans="1:7" x14ac:dyDescent="0.35">
      <c r="A224" t="s">
        <v>135</v>
      </c>
      <c r="B224">
        <v>1</v>
      </c>
      <c r="C224">
        <v>2</v>
      </c>
      <c r="D224">
        <v>7</v>
      </c>
      <c r="E224">
        <v>17</v>
      </c>
      <c r="F224">
        <v>1</v>
      </c>
      <c r="G224">
        <v>1</v>
      </c>
    </row>
    <row r="225" spans="1:7" x14ac:dyDescent="0.35">
      <c r="A225" t="s">
        <v>136</v>
      </c>
      <c r="B225">
        <v>0</v>
      </c>
      <c r="C225">
        <v>0</v>
      </c>
      <c r="D225">
        <v>0</v>
      </c>
      <c r="E225">
        <v>31</v>
      </c>
      <c r="F225">
        <v>2</v>
      </c>
      <c r="G225">
        <v>5</v>
      </c>
    </row>
    <row r="226" spans="1:7" x14ac:dyDescent="0.35">
      <c r="A226" t="s">
        <v>136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5</v>
      </c>
    </row>
    <row r="227" spans="1:7" x14ac:dyDescent="0.35">
      <c r="A227" t="s">
        <v>136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5</v>
      </c>
    </row>
    <row r="228" spans="1:7" x14ac:dyDescent="0.35">
      <c r="A228" t="s">
        <v>136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5</v>
      </c>
    </row>
    <row r="229" spans="1:7" x14ac:dyDescent="0.35">
      <c r="A229" t="s">
        <v>136</v>
      </c>
      <c r="B229">
        <v>0</v>
      </c>
      <c r="C229">
        <v>0</v>
      </c>
      <c r="D229">
        <v>4</v>
      </c>
      <c r="E229">
        <v>0</v>
      </c>
      <c r="F229">
        <v>0</v>
      </c>
      <c r="G229">
        <v>5</v>
      </c>
    </row>
    <row r="230" spans="1:7" x14ac:dyDescent="0.35">
      <c r="A230" t="s">
        <v>136</v>
      </c>
      <c r="B230">
        <v>0</v>
      </c>
      <c r="C230">
        <v>0</v>
      </c>
      <c r="D230">
        <v>5</v>
      </c>
      <c r="E230">
        <v>0</v>
      </c>
      <c r="F230">
        <v>0</v>
      </c>
      <c r="G230">
        <v>5</v>
      </c>
    </row>
    <row r="231" spans="1:7" x14ac:dyDescent="0.35">
      <c r="A231" t="s">
        <v>136</v>
      </c>
      <c r="B231">
        <v>0</v>
      </c>
      <c r="C231">
        <v>0</v>
      </c>
      <c r="D231">
        <v>6</v>
      </c>
      <c r="E231">
        <v>0</v>
      </c>
      <c r="F231">
        <v>0</v>
      </c>
      <c r="G231">
        <v>5</v>
      </c>
    </row>
    <row r="232" spans="1:7" x14ac:dyDescent="0.35">
      <c r="A232" t="s">
        <v>136</v>
      </c>
      <c r="B232">
        <v>0</v>
      </c>
      <c r="C232">
        <v>0</v>
      </c>
      <c r="D232">
        <v>7</v>
      </c>
      <c r="E232">
        <v>0</v>
      </c>
      <c r="F232">
        <v>0</v>
      </c>
      <c r="G232">
        <v>5</v>
      </c>
    </row>
    <row r="233" spans="1:7" x14ac:dyDescent="0.35">
      <c r="A233" t="s">
        <v>136</v>
      </c>
      <c r="B233">
        <v>0</v>
      </c>
      <c r="C233">
        <v>1</v>
      </c>
      <c r="D233">
        <v>0</v>
      </c>
      <c r="E233">
        <v>4</v>
      </c>
      <c r="F233">
        <v>1</v>
      </c>
      <c r="G233">
        <v>14</v>
      </c>
    </row>
    <row r="234" spans="1:7" x14ac:dyDescent="0.35">
      <c r="A234" t="s">
        <v>136</v>
      </c>
      <c r="B234">
        <v>0</v>
      </c>
      <c r="C234">
        <v>1</v>
      </c>
      <c r="D234">
        <v>1</v>
      </c>
      <c r="E234">
        <v>2</v>
      </c>
      <c r="F234">
        <v>0</v>
      </c>
      <c r="G234">
        <v>12</v>
      </c>
    </row>
    <row r="235" spans="1:7" x14ac:dyDescent="0.35">
      <c r="A235" t="s">
        <v>136</v>
      </c>
      <c r="B235">
        <v>0</v>
      </c>
      <c r="C235">
        <v>1</v>
      </c>
      <c r="D235">
        <v>2</v>
      </c>
      <c r="E235">
        <v>2</v>
      </c>
      <c r="F235">
        <v>0</v>
      </c>
      <c r="G235">
        <v>10</v>
      </c>
    </row>
    <row r="236" spans="1:7" x14ac:dyDescent="0.35">
      <c r="A236" t="s">
        <v>136</v>
      </c>
      <c r="B236">
        <v>0</v>
      </c>
      <c r="C236">
        <v>1</v>
      </c>
      <c r="D236">
        <v>3</v>
      </c>
      <c r="E236">
        <v>1</v>
      </c>
      <c r="F236">
        <v>0</v>
      </c>
      <c r="G236">
        <v>9</v>
      </c>
    </row>
    <row r="237" spans="1:7" x14ac:dyDescent="0.35">
      <c r="A237" t="s">
        <v>136</v>
      </c>
      <c r="B237">
        <v>0</v>
      </c>
      <c r="C237">
        <v>1</v>
      </c>
      <c r="D237">
        <v>4</v>
      </c>
      <c r="E237">
        <v>1</v>
      </c>
      <c r="F237">
        <v>0</v>
      </c>
      <c r="G237">
        <v>8</v>
      </c>
    </row>
    <row r="238" spans="1:7" x14ac:dyDescent="0.35">
      <c r="A238" t="s">
        <v>136</v>
      </c>
      <c r="B238">
        <v>0</v>
      </c>
      <c r="C238">
        <v>2</v>
      </c>
      <c r="D238">
        <v>2</v>
      </c>
      <c r="E238">
        <v>7</v>
      </c>
      <c r="F238">
        <v>1</v>
      </c>
      <c r="G238">
        <v>11</v>
      </c>
    </row>
    <row r="239" spans="1:7" x14ac:dyDescent="0.35">
      <c r="A239" t="s">
        <v>136</v>
      </c>
      <c r="B239">
        <v>0</v>
      </c>
      <c r="C239">
        <v>2</v>
      </c>
      <c r="D239">
        <v>3</v>
      </c>
      <c r="E239">
        <v>9</v>
      </c>
      <c r="F239">
        <v>0</v>
      </c>
      <c r="G239">
        <v>2</v>
      </c>
    </row>
    <row r="240" spans="1:7" x14ac:dyDescent="0.35">
      <c r="A240" t="s">
        <v>136</v>
      </c>
      <c r="B240">
        <v>0</v>
      </c>
      <c r="C240">
        <v>2</v>
      </c>
      <c r="D240">
        <v>4</v>
      </c>
      <c r="E240">
        <v>15</v>
      </c>
      <c r="F240">
        <v>1</v>
      </c>
      <c r="G240">
        <v>5</v>
      </c>
    </row>
    <row r="241" spans="1:7" x14ac:dyDescent="0.35">
      <c r="A241" t="s">
        <v>136</v>
      </c>
      <c r="B241">
        <v>0</v>
      </c>
      <c r="C241">
        <v>2</v>
      </c>
      <c r="D241">
        <v>6</v>
      </c>
      <c r="E241">
        <v>2</v>
      </c>
      <c r="F241">
        <v>0</v>
      </c>
      <c r="G241">
        <v>3</v>
      </c>
    </row>
    <row r="242" spans="1:7" x14ac:dyDescent="0.35">
      <c r="A242" t="s">
        <v>136</v>
      </c>
      <c r="B242">
        <v>1</v>
      </c>
      <c r="C242">
        <v>0</v>
      </c>
      <c r="D242">
        <v>5</v>
      </c>
      <c r="E242">
        <v>17</v>
      </c>
      <c r="F242">
        <v>1</v>
      </c>
      <c r="G242">
        <v>1</v>
      </c>
    </row>
    <row r="243" spans="1:7" x14ac:dyDescent="0.35">
      <c r="A243" t="s">
        <v>136</v>
      </c>
      <c r="B243">
        <v>1</v>
      </c>
      <c r="C243">
        <v>0</v>
      </c>
      <c r="D243">
        <v>6</v>
      </c>
      <c r="E243">
        <v>1</v>
      </c>
      <c r="F243">
        <v>0</v>
      </c>
      <c r="G243">
        <v>0</v>
      </c>
    </row>
    <row r="244" spans="1:7" x14ac:dyDescent="0.35">
      <c r="A244" t="s">
        <v>136</v>
      </c>
      <c r="B244">
        <v>1</v>
      </c>
      <c r="C244">
        <v>1</v>
      </c>
      <c r="D244">
        <v>6</v>
      </c>
      <c r="E244">
        <v>14</v>
      </c>
      <c r="F244">
        <v>1</v>
      </c>
      <c r="G244">
        <v>4</v>
      </c>
    </row>
    <row r="245" spans="1:7" x14ac:dyDescent="0.35">
      <c r="A245" t="s">
        <v>136</v>
      </c>
      <c r="B245">
        <v>1</v>
      </c>
      <c r="C245">
        <v>1</v>
      </c>
      <c r="D245">
        <v>7</v>
      </c>
      <c r="E245">
        <v>1</v>
      </c>
      <c r="F245">
        <v>0</v>
      </c>
      <c r="G245">
        <v>3</v>
      </c>
    </row>
    <row r="246" spans="1:7" x14ac:dyDescent="0.35">
      <c r="A246" t="s">
        <v>136</v>
      </c>
      <c r="B246">
        <v>1</v>
      </c>
      <c r="C246">
        <v>2</v>
      </c>
      <c r="D246">
        <v>7</v>
      </c>
      <c r="E246">
        <v>23</v>
      </c>
      <c r="F246">
        <v>2</v>
      </c>
      <c r="G246">
        <v>13</v>
      </c>
    </row>
    <row r="247" spans="1:7" x14ac:dyDescent="0.35">
      <c r="A247" t="s">
        <v>137</v>
      </c>
      <c r="B247">
        <v>0</v>
      </c>
      <c r="C247">
        <v>0</v>
      </c>
      <c r="D247">
        <v>0</v>
      </c>
      <c r="E247">
        <v>15</v>
      </c>
      <c r="F247">
        <v>1</v>
      </c>
      <c r="G247">
        <v>3</v>
      </c>
    </row>
    <row r="248" spans="1:7" x14ac:dyDescent="0.35">
      <c r="A248" t="s">
        <v>137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2</v>
      </c>
    </row>
    <row r="249" spans="1:7" x14ac:dyDescent="0.35">
      <c r="A249" t="s">
        <v>137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2</v>
      </c>
    </row>
    <row r="250" spans="1:7" x14ac:dyDescent="0.35">
      <c r="A250" t="s">
        <v>137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2</v>
      </c>
    </row>
    <row r="251" spans="1:7" x14ac:dyDescent="0.35">
      <c r="A251" t="s">
        <v>137</v>
      </c>
      <c r="B251">
        <v>0</v>
      </c>
      <c r="C251">
        <v>0</v>
      </c>
      <c r="D251">
        <v>4</v>
      </c>
      <c r="E251">
        <v>0</v>
      </c>
      <c r="F251">
        <v>0</v>
      </c>
      <c r="G251">
        <v>2</v>
      </c>
    </row>
    <row r="252" spans="1:7" x14ac:dyDescent="0.35">
      <c r="A252" t="s">
        <v>137</v>
      </c>
      <c r="B252">
        <v>0</v>
      </c>
      <c r="C252">
        <v>0</v>
      </c>
      <c r="D252">
        <v>5</v>
      </c>
      <c r="E252">
        <v>0</v>
      </c>
      <c r="F252">
        <v>0</v>
      </c>
      <c r="G252">
        <v>2</v>
      </c>
    </row>
    <row r="253" spans="1:7" x14ac:dyDescent="0.35">
      <c r="A253" t="s">
        <v>137</v>
      </c>
      <c r="B253">
        <v>0</v>
      </c>
      <c r="C253">
        <v>0</v>
      </c>
      <c r="D253">
        <v>6</v>
      </c>
      <c r="E253">
        <v>1</v>
      </c>
      <c r="F253">
        <v>0</v>
      </c>
      <c r="G253">
        <v>1</v>
      </c>
    </row>
    <row r="254" spans="1:7" x14ac:dyDescent="0.35">
      <c r="A254" t="s">
        <v>137</v>
      </c>
      <c r="B254">
        <v>0</v>
      </c>
      <c r="C254">
        <v>0</v>
      </c>
      <c r="D254">
        <v>7</v>
      </c>
      <c r="E254">
        <v>0</v>
      </c>
      <c r="F254">
        <v>0</v>
      </c>
      <c r="G254">
        <v>1</v>
      </c>
    </row>
    <row r="255" spans="1:7" x14ac:dyDescent="0.35">
      <c r="A255" t="s">
        <v>137</v>
      </c>
      <c r="B255">
        <v>0</v>
      </c>
      <c r="C255">
        <v>1</v>
      </c>
      <c r="D255">
        <v>0</v>
      </c>
      <c r="E255">
        <v>28</v>
      </c>
      <c r="F255">
        <v>2</v>
      </c>
      <c r="G255">
        <v>8</v>
      </c>
    </row>
    <row r="256" spans="1:7" x14ac:dyDescent="0.35">
      <c r="A256" t="s">
        <v>137</v>
      </c>
      <c r="B256">
        <v>0</v>
      </c>
      <c r="C256">
        <v>1</v>
      </c>
      <c r="D256">
        <v>1</v>
      </c>
      <c r="E256">
        <v>5</v>
      </c>
      <c r="F256">
        <v>0</v>
      </c>
      <c r="G256">
        <v>3</v>
      </c>
    </row>
    <row r="257" spans="1:7" x14ac:dyDescent="0.35">
      <c r="A257" t="s">
        <v>137</v>
      </c>
      <c r="B257">
        <v>0</v>
      </c>
      <c r="C257">
        <v>1</v>
      </c>
      <c r="D257">
        <v>2</v>
      </c>
      <c r="E257">
        <v>1</v>
      </c>
      <c r="F257">
        <v>0</v>
      </c>
      <c r="G257">
        <v>2</v>
      </c>
    </row>
    <row r="258" spans="1:7" x14ac:dyDescent="0.35">
      <c r="A258" t="s">
        <v>137</v>
      </c>
      <c r="B258">
        <v>0</v>
      </c>
      <c r="C258">
        <v>1</v>
      </c>
      <c r="D258">
        <v>3</v>
      </c>
      <c r="E258">
        <v>2</v>
      </c>
      <c r="F258">
        <v>0</v>
      </c>
      <c r="G258">
        <v>0</v>
      </c>
    </row>
    <row r="259" spans="1:7" x14ac:dyDescent="0.35">
      <c r="A259" t="s">
        <v>137</v>
      </c>
      <c r="B259">
        <v>0</v>
      </c>
      <c r="C259">
        <v>1</v>
      </c>
      <c r="D259">
        <v>4</v>
      </c>
      <c r="E259">
        <v>2</v>
      </c>
      <c r="F259">
        <v>1</v>
      </c>
      <c r="G259">
        <v>16</v>
      </c>
    </row>
    <row r="260" spans="1:7" x14ac:dyDescent="0.35">
      <c r="A260" t="s">
        <v>137</v>
      </c>
      <c r="B260">
        <v>0</v>
      </c>
      <c r="C260">
        <v>1</v>
      </c>
      <c r="D260">
        <v>5</v>
      </c>
      <c r="E260">
        <v>1</v>
      </c>
      <c r="F260">
        <v>0</v>
      </c>
      <c r="G260">
        <v>15</v>
      </c>
    </row>
    <row r="261" spans="1:7" x14ac:dyDescent="0.35">
      <c r="A261" t="s">
        <v>137</v>
      </c>
      <c r="B261">
        <v>0</v>
      </c>
      <c r="C261">
        <v>1</v>
      </c>
      <c r="D261">
        <v>6</v>
      </c>
      <c r="E261">
        <v>2</v>
      </c>
      <c r="F261">
        <v>0</v>
      </c>
      <c r="G261">
        <v>13</v>
      </c>
    </row>
    <row r="262" spans="1:7" x14ac:dyDescent="0.35">
      <c r="A262" t="s">
        <v>137</v>
      </c>
      <c r="B262">
        <v>0</v>
      </c>
      <c r="C262">
        <v>2</v>
      </c>
      <c r="D262">
        <v>1</v>
      </c>
      <c r="E262">
        <v>2</v>
      </c>
      <c r="F262">
        <v>1</v>
      </c>
      <c r="G262">
        <v>16</v>
      </c>
    </row>
    <row r="263" spans="1:7" x14ac:dyDescent="0.35">
      <c r="A263" t="s">
        <v>137</v>
      </c>
      <c r="B263">
        <v>0</v>
      </c>
      <c r="C263">
        <v>2</v>
      </c>
      <c r="D263">
        <v>2</v>
      </c>
      <c r="E263">
        <v>8</v>
      </c>
      <c r="F263">
        <v>0</v>
      </c>
      <c r="G263">
        <v>8</v>
      </c>
    </row>
    <row r="264" spans="1:7" x14ac:dyDescent="0.35">
      <c r="A264" t="s">
        <v>137</v>
      </c>
      <c r="B264">
        <v>0</v>
      </c>
      <c r="C264">
        <v>2</v>
      </c>
      <c r="D264">
        <v>3</v>
      </c>
      <c r="E264">
        <v>11</v>
      </c>
      <c r="F264">
        <v>1</v>
      </c>
      <c r="G264">
        <v>15</v>
      </c>
    </row>
    <row r="265" spans="1:7" x14ac:dyDescent="0.35">
      <c r="A265" t="s">
        <v>137</v>
      </c>
      <c r="B265">
        <v>0</v>
      </c>
      <c r="C265">
        <v>2</v>
      </c>
      <c r="D265">
        <v>4</v>
      </c>
      <c r="E265">
        <v>5</v>
      </c>
      <c r="F265">
        <v>0</v>
      </c>
      <c r="G265">
        <v>10</v>
      </c>
    </row>
    <row r="266" spans="1:7" x14ac:dyDescent="0.35">
      <c r="A266" t="s">
        <v>137</v>
      </c>
      <c r="B266">
        <v>0</v>
      </c>
      <c r="C266">
        <v>2</v>
      </c>
      <c r="D266">
        <v>5</v>
      </c>
      <c r="E266">
        <v>11</v>
      </c>
      <c r="F266">
        <v>1</v>
      </c>
      <c r="G266">
        <v>17</v>
      </c>
    </row>
    <row r="267" spans="1:7" x14ac:dyDescent="0.35">
      <c r="A267" t="s">
        <v>137</v>
      </c>
      <c r="B267">
        <v>0</v>
      </c>
      <c r="C267">
        <v>2</v>
      </c>
      <c r="D267">
        <v>6</v>
      </c>
      <c r="E267">
        <v>7</v>
      </c>
      <c r="F267">
        <v>0</v>
      </c>
      <c r="G267">
        <v>10</v>
      </c>
    </row>
    <row r="268" spans="1:7" x14ac:dyDescent="0.35">
      <c r="A268" t="s">
        <v>137</v>
      </c>
      <c r="B268">
        <v>0</v>
      </c>
      <c r="C268">
        <v>2</v>
      </c>
      <c r="D268">
        <v>7</v>
      </c>
      <c r="E268">
        <v>1</v>
      </c>
      <c r="F268">
        <v>0</v>
      </c>
      <c r="G268">
        <v>9</v>
      </c>
    </row>
    <row r="269" spans="1:7" x14ac:dyDescent="0.35">
      <c r="A269" t="s">
        <v>137</v>
      </c>
      <c r="B269">
        <v>1</v>
      </c>
      <c r="C269">
        <v>0</v>
      </c>
      <c r="D269">
        <v>4</v>
      </c>
      <c r="E269">
        <v>11</v>
      </c>
      <c r="F269">
        <v>1</v>
      </c>
      <c r="G269">
        <v>7</v>
      </c>
    </row>
    <row r="270" spans="1:7" x14ac:dyDescent="0.35">
      <c r="A270" t="s">
        <v>137</v>
      </c>
      <c r="B270">
        <v>1</v>
      </c>
      <c r="C270">
        <v>0</v>
      </c>
      <c r="D270">
        <v>5</v>
      </c>
      <c r="E270">
        <v>11</v>
      </c>
      <c r="F270">
        <v>1</v>
      </c>
      <c r="G270">
        <v>14</v>
      </c>
    </row>
    <row r="271" spans="1:7" x14ac:dyDescent="0.35">
      <c r="A271" t="s">
        <v>137</v>
      </c>
      <c r="B271">
        <v>1</v>
      </c>
      <c r="C271">
        <v>1</v>
      </c>
      <c r="D271">
        <v>6</v>
      </c>
      <c r="E271">
        <v>13</v>
      </c>
      <c r="F271">
        <v>1</v>
      </c>
      <c r="G271">
        <v>5</v>
      </c>
    </row>
    <row r="272" spans="1:7" x14ac:dyDescent="0.35">
      <c r="A272" t="s">
        <v>137</v>
      </c>
      <c r="B272">
        <v>1</v>
      </c>
      <c r="C272">
        <v>2</v>
      </c>
      <c r="D272">
        <v>6</v>
      </c>
      <c r="E272">
        <v>6</v>
      </c>
      <c r="F272">
        <v>1</v>
      </c>
      <c r="G272">
        <v>12</v>
      </c>
    </row>
    <row r="273" spans="1:7" x14ac:dyDescent="0.35">
      <c r="A273" t="s">
        <v>137</v>
      </c>
      <c r="B273">
        <v>1</v>
      </c>
      <c r="C273">
        <v>2</v>
      </c>
      <c r="D273">
        <v>7</v>
      </c>
      <c r="E273">
        <v>2</v>
      </c>
      <c r="F273">
        <v>0</v>
      </c>
      <c r="G273">
        <v>10</v>
      </c>
    </row>
    <row r="274" spans="1:7" x14ac:dyDescent="0.35">
      <c r="A274" t="s">
        <v>138</v>
      </c>
      <c r="B274">
        <v>0</v>
      </c>
      <c r="C274">
        <v>0</v>
      </c>
      <c r="D274">
        <v>0</v>
      </c>
      <c r="E274">
        <v>30</v>
      </c>
      <c r="F274">
        <v>2</v>
      </c>
      <c r="G274">
        <v>6</v>
      </c>
    </row>
    <row r="275" spans="1:7" x14ac:dyDescent="0.35">
      <c r="A275" t="s">
        <v>138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6</v>
      </c>
    </row>
    <row r="276" spans="1:7" x14ac:dyDescent="0.35">
      <c r="A276" t="s">
        <v>138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6</v>
      </c>
    </row>
    <row r="277" spans="1:7" x14ac:dyDescent="0.35">
      <c r="A277" t="s">
        <v>138</v>
      </c>
      <c r="B277">
        <v>0</v>
      </c>
      <c r="C277">
        <v>0</v>
      </c>
      <c r="D277">
        <v>3</v>
      </c>
      <c r="E277">
        <v>1</v>
      </c>
      <c r="F277">
        <v>0</v>
      </c>
      <c r="G277">
        <v>5</v>
      </c>
    </row>
    <row r="278" spans="1:7" x14ac:dyDescent="0.35">
      <c r="A278" t="s">
        <v>138</v>
      </c>
      <c r="B278">
        <v>0</v>
      </c>
      <c r="C278">
        <v>0</v>
      </c>
      <c r="D278">
        <v>4</v>
      </c>
      <c r="E278">
        <v>2</v>
      </c>
      <c r="F278">
        <v>0</v>
      </c>
      <c r="G278">
        <v>3</v>
      </c>
    </row>
    <row r="279" spans="1:7" x14ac:dyDescent="0.35">
      <c r="A279" t="s">
        <v>138</v>
      </c>
      <c r="B279">
        <v>0</v>
      </c>
      <c r="C279">
        <v>0</v>
      </c>
      <c r="D279">
        <v>5</v>
      </c>
      <c r="E279">
        <v>2</v>
      </c>
      <c r="F279">
        <v>0</v>
      </c>
      <c r="G279">
        <v>1</v>
      </c>
    </row>
    <row r="280" spans="1:7" x14ac:dyDescent="0.35">
      <c r="A280" t="s">
        <v>138</v>
      </c>
      <c r="B280">
        <v>0</v>
      </c>
      <c r="C280">
        <v>0</v>
      </c>
      <c r="D280">
        <v>6</v>
      </c>
      <c r="E280">
        <v>1</v>
      </c>
      <c r="F280">
        <v>0</v>
      </c>
      <c r="G280">
        <v>0</v>
      </c>
    </row>
    <row r="281" spans="1:7" x14ac:dyDescent="0.35">
      <c r="A281" t="s">
        <v>138</v>
      </c>
      <c r="B281">
        <v>0</v>
      </c>
      <c r="C281">
        <v>0</v>
      </c>
      <c r="D281">
        <v>7</v>
      </c>
      <c r="E281">
        <v>0</v>
      </c>
      <c r="F281">
        <v>0</v>
      </c>
      <c r="G281">
        <v>0</v>
      </c>
    </row>
    <row r="282" spans="1:7" x14ac:dyDescent="0.35">
      <c r="A282" t="s">
        <v>138</v>
      </c>
      <c r="B282">
        <v>0</v>
      </c>
      <c r="C282">
        <v>1</v>
      </c>
      <c r="D282">
        <v>0</v>
      </c>
      <c r="E282">
        <v>6</v>
      </c>
      <c r="F282">
        <v>1</v>
      </c>
      <c r="G282">
        <v>12</v>
      </c>
    </row>
    <row r="283" spans="1:7" x14ac:dyDescent="0.35">
      <c r="A283" t="s">
        <v>138</v>
      </c>
      <c r="B283">
        <v>0</v>
      </c>
      <c r="C283">
        <v>1</v>
      </c>
      <c r="D283">
        <v>1</v>
      </c>
      <c r="E283">
        <v>4</v>
      </c>
      <c r="F283">
        <v>0</v>
      </c>
      <c r="G283">
        <v>8</v>
      </c>
    </row>
    <row r="284" spans="1:7" x14ac:dyDescent="0.35">
      <c r="A284" t="s">
        <v>138</v>
      </c>
      <c r="B284">
        <v>0</v>
      </c>
      <c r="C284">
        <v>1</v>
      </c>
      <c r="D284">
        <v>2</v>
      </c>
      <c r="E284">
        <v>3</v>
      </c>
      <c r="F284">
        <v>0</v>
      </c>
      <c r="G284">
        <v>5</v>
      </c>
    </row>
    <row r="285" spans="1:7" x14ac:dyDescent="0.35">
      <c r="A285" t="s">
        <v>138</v>
      </c>
      <c r="B285">
        <v>0</v>
      </c>
      <c r="C285">
        <v>1</v>
      </c>
      <c r="D285">
        <v>3</v>
      </c>
      <c r="E285">
        <v>2</v>
      </c>
      <c r="F285">
        <v>0</v>
      </c>
      <c r="G285">
        <v>3</v>
      </c>
    </row>
    <row r="286" spans="1:7" x14ac:dyDescent="0.35">
      <c r="A286" t="s">
        <v>138</v>
      </c>
      <c r="B286">
        <v>0</v>
      </c>
      <c r="C286">
        <v>1</v>
      </c>
      <c r="D286">
        <v>4</v>
      </c>
      <c r="E286">
        <v>1</v>
      </c>
      <c r="F286">
        <v>0</v>
      </c>
      <c r="G286">
        <v>2</v>
      </c>
    </row>
    <row r="287" spans="1:7" x14ac:dyDescent="0.35">
      <c r="A287" t="s">
        <v>138</v>
      </c>
      <c r="B287">
        <v>0</v>
      </c>
      <c r="C287">
        <v>1</v>
      </c>
      <c r="D287">
        <v>5</v>
      </c>
      <c r="E287">
        <v>2</v>
      </c>
      <c r="F287">
        <v>0</v>
      </c>
      <c r="G287">
        <v>0</v>
      </c>
    </row>
    <row r="288" spans="1:7" x14ac:dyDescent="0.35">
      <c r="A288" t="s">
        <v>138</v>
      </c>
      <c r="B288">
        <v>0</v>
      </c>
      <c r="C288">
        <v>1</v>
      </c>
      <c r="D288">
        <v>6</v>
      </c>
      <c r="E288">
        <v>1</v>
      </c>
      <c r="F288">
        <v>1</v>
      </c>
      <c r="G288">
        <v>17</v>
      </c>
    </row>
    <row r="289" spans="1:7" x14ac:dyDescent="0.35">
      <c r="A289" t="s">
        <v>138</v>
      </c>
      <c r="B289">
        <v>0</v>
      </c>
      <c r="C289">
        <v>2</v>
      </c>
      <c r="D289">
        <v>3</v>
      </c>
      <c r="E289">
        <v>4</v>
      </c>
      <c r="F289">
        <v>1</v>
      </c>
      <c r="G289">
        <v>14</v>
      </c>
    </row>
    <row r="290" spans="1:7" x14ac:dyDescent="0.35">
      <c r="A290" t="s">
        <v>138</v>
      </c>
      <c r="B290">
        <v>0</v>
      </c>
      <c r="C290">
        <v>2</v>
      </c>
      <c r="D290">
        <v>4</v>
      </c>
      <c r="E290">
        <v>5</v>
      </c>
      <c r="F290">
        <v>0</v>
      </c>
      <c r="G290">
        <v>9</v>
      </c>
    </row>
    <row r="291" spans="1:7" x14ac:dyDescent="0.35">
      <c r="A291" t="s">
        <v>138</v>
      </c>
      <c r="B291">
        <v>0</v>
      </c>
      <c r="C291">
        <v>2</v>
      </c>
      <c r="D291">
        <v>5</v>
      </c>
      <c r="E291">
        <v>1</v>
      </c>
      <c r="F291">
        <v>0</v>
      </c>
      <c r="G291">
        <v>8</v>
      </c>
    </row>
    <row r="292" spans="1:7" x14ac:dyDescent="0.35">
      <c r="A292" t="s">
        <v>138</v>
      </c>
      <c r="B292">
        <v>0</v>
      </c>
      <c r="C292">
        <v>2</v>
      </c>
      <c r="D292">
        <v>7</v>
      </c>
      <c r="E292">
        <v>2</v>
      </c>
      <c r="F292">
        <v>0</v>
      </c>
      <c r="G292">
        <v>6</v>
      </c>
    </row>
    <row r="293" spans="1:7" x14ac:dyDescent="0.35">
      <c r="A293" t="s">
        <v>138</v>
      </c>
      <c r="B293">
        <v>1</v>
      </c>
      <c r="C293">
        <v>0</v>
      </c>
      <c r="D293">
        <v>4</v>
      </c>
      <c r="E293">
        <v>4</v>
      </c>
      <c r="F293">
        <v>1</v>
      </c>
      <c r="G293">
        <v>14</v>
      </c>
    </row>
    <row r="294" spans="1:7" x14ac:dyDescent="0.35">
      <c r="A294" t="s">
        <v>138</v>
      </c>
      <c r="B294">
        <v>1</v>
      </c>
      <c r="C294">
        <v>0</v>
      </c>
      <c r="D294">
        <v>5</v>
      </c>
      <c r="E294">
        <v>10</v>
      </c>
      <c r="F294">
        <v>0</v>
      </c>
      <c r="G294">
        <v>4</v>
      </c>
    </row>
    <row r="295" spans="1:7" x14ac:dyDescent="0.35">
      <c r="A295" t="s">
        <v>138</v>
      </c>
      <c r="B295">
        <v>1</v>
      </c>
      <c r="C295">
        <v>0</v>
      </c>
      <c r="D295">
        <v>6</v>
      </c>
      <c r="E295">
        <v>3</v>
      </c>
      <c r="F295">
        <v>0</v>
      </c>
      <c r="G295">
        <v>1</v>
      </c>
    </row>
    <row r="296" spans="1:7" x14ac:dyDescent="0.35">
      <c r="A296" t="s">
        <v>138</v>
      </c>
      <c r="B296">
        <v>1</v>
      </c>
      <c r="C296">
        <v>1</v>
      </c>
      <c r="D296">
        <v>6</v>
      </c>
      <c r="E296">
        <v>12</v>
      </c>
      <c r="F296">
        <v>1</v>
      </c>
      <c r="G296">
        <v>6</v>
      </c>
    </row>
    <row r="297" spans="1:7" x14ac:dyDescent="0.35">
      <c r="A297" t="s">
        <v>138</v>
      </c>
      <c r="B297">
        <v>1</v>
      </c>
      <c r="C297">
        <v>1</v>
      </c>
      <c r="D297">
        <v>7</v>
      </c>
      <c r="E297">
        <v>2</v>
      </c>
      <c r="F297">
        <v>0</v>
      </c>
      <c r="G297">
        <v>4</v>
      </c>
    </row>
    <row r="298" spans="1:7" x14ac:dyDescent="0.35">
      <c r="A298" t="s">
        <v>138</v>
      </c>
      <c r="B298">
        <v>1</v>
      </c>
      <c r="C298">
        <v>2</v>
      </c>
      <c r="D298">
        <v>7</v>
      </c>
      <c r="E298">
        <v>13</v>
      </c>
      <c r="F298">
        <v>1</v>
      </c>
      <c r="G298">
        <v>5</v>
      </c>
    </row>
    <row r="299" spans="1:7" x14ac:dyDescent="0.35">
      <c r="A299" t="s">
        <v>139</v>
      </c>
      <c r="B299">
        <v>0</v>
      </c>
      <c r="C299">
        <v>0</v>
      </c>
      <c r="D299">
        <v>0</v>
      </c>
      <c r="E299">
        <v>16</v>
      </c>
      <c r="F299">
        <v>1</v>
      </c>
      <c r="G299">
        <v>2</v>
      </c>
    </row>
    <row r="300" spans="1:7" x14ac:dyDescent="0.35">
      <c r="A300" t="s">
        <v>139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2</v>
      </c>
    </row>
    <row r="301" spans="1:7" x14ac:dyDescent="0.35">
      <c r="A301" t="s">
        <v>139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2</v>
      </c>
    </row>
    <row r="302" spans="1:7" x14ac:dyDescent="0.35">
      <c r="A302" t="s">
        <v>139</v>
      </c>
      <c r="B302">
        <v>0</v>
      </c>
      <c r="C302">
        <v>0</v>
      </c>
      <c r="D302">
        <v>3</v>
      </c>
      <c r="E302">
        <v>1</v>
      </c>
      <c r="F302">
        <v>0</v>
      </c>
      <c r="G302">
        <v>1</v>
      </c>
    </row>
    <row r="303" spans="1:7" x14ac:dyDescent="0.35">
      <c r="A303" t="s">
        <v>139</v>
      </c>
      <c r="B303">
        <v>0</v>
      </c>
      <c r="C303">
        <v>0</v>
      </c>
      <c r="D303">
        <v>4</v>
      </c>
      <c r="E303">
        <v>0</v>
      </c>
      <c r="F303">
        <v>0</v>
      </c>
      <c r="G303">
        <v>1</v>
      </c>
    </row>
    <row r="304" spans="1:7" x14ac:dyDescent="0.35">
      <c r="A304" t="s">
        <v>139</v>
      </c>
      <c r="B304">
        <v>0</v>
      </c>
      <c r="C304">
        <v>0</v>
      </c>
      <c r="D304">
        <v>5</v>
      </c>
      <c r="E304">
        <v>1</v>
      </c>
      <c r="F304">
        <v>0</v>
      </c>
      <c r="G304">
        <v>0</v>
      </c>
    </row>
    <row r="305" spans="1:7" x14ac:dyDescent="0.35">
      <c r="A305" t="s">
        <v>139</v>
      </c>
      <c r="B305">
        <v>0</v>
      </c>
      <c r="C305">
        <v>0</v>
      </c>
      <c r="D305">
        <v>6</v>
      </c>
      <c r="E305">
        <v>0</v>
      </c>
      <c r="F305">
        <v>0</v>
      </c>
      <c r="G305">
        <v>0</v>
      </c>
    </row>
    <row r="306" spans="1:7" x14ac:dyDescent="0.35">
      <c r="A306" t="s">
        <v>139</v>
      </c>
      <c r="B306">
        <v>0</v>
      </c>
      <c r="C306">
        <v>0</v>
      </c>
      <c r="D306">
        <v>7</v>
      </c>
      <c r="E306">
        <v>0</v>
      </c>
      <c r="F306">
        <v>0</v>
      </c>
      <c r="G306">
        <v>0</v>
      </c>
    </row>
    <row r="307" spans="1:7" x14ac:dyDescent="0.35">
      <c r="A307" t="s">
        <v>139</v>
      </c>
      <c r="B307">
        <v>0</v>
      </c>
      <c r="C307">
        <v>1</v>
      </c>
      <c r="D307">
        <v>0</v>
      </c>
      <c r="E307">
        <v>18</v>
      </c>
      <c r="F307">
        <v>1</v>
      </c>
      <c r="G307">
        <v>0</v>
      </c>
    </row>
    <row r="308" spans="1:7" x14ac:dyDescent="0.35">
      <c r="A308" t="s">
        <v>139</v>
      </c>
      <c r="B308">
        <v>0</v>
      </c>
      <c r="C308">
        <v>1</v>
      </c>
      <c r="D308">
        <v>1</v>
      </c>
      <c r="E308">
        <v>2</v>
      </c>
      <c r="F308">
        <v>1</v>
      </c>
      <c r="G308">
        <v>16</v>
      </c>
    </row>
    <row r="309" spans="1:7" x14ac:dyDescent="0.35">
      <c r="A309" t="s">
        <v>139</v>
      </c>
      <c r="B309">
        <v>0</v>
      </c>
      <c r="C309">
        <v>1</v>
      </c>
      <c r="D309">
        <v>2</v>
      </c>
      <c r="E309">
        <v>2</v>
      </c>
      <c r="F309">
        <v>0</v>
      </c>
      <c r="G309">
        <v>14</v>
      </c>
    </row>
    <row r="310" spans="1:7" x14ac:dyDescent="0.35">
      <c r="A310" t="s">
        <v>139</v>
      </c>
      <c r="B310">
        <v>0</v>
      </c>
      <c r="C310">
        <v>2</v>
      </c>
      <c r="D310">
        <v>2</v>
      </c>
      <c r="E310">
        <v>2</v>
      </c>
      <c r="F310">
        <v>1</v>
      </c>
      <c r="G310">
        <v>16</v>
      </c>
    </row>
    <row r="311" spans="1:7" x14ac:dyDescent="0.35">
      <c r="A311" t="s">
        <v>139</v>
      </c>
      <c r="B311">
        <v>0</v>
      </c>
      <c r="C311">
        <v>2</v>
      </c>
      <c r="D311">
        <v>3</v>
      </c>
      <c r="E311">
        <v>8</v>
      </c>
      <c r="F311">
        <v>0</v>
      </c>
      <c r="G311">
        <v>8</v>
      </c>
    </row>
    <row r="312" spans="1:7" x14ac:dyDescent="0.35">
      <c r="A312" t="s">
        <v>139</v>
      </c>
      <c r="B312">
        <v>0</v>
      </c>
      <c r="C312">
        <v>2</v>
      </c>
      <c r="D312">
        <v>4</v>
      </c>
      <c r="E312">
        <v>7</v>
      </c>
      <c r="F312">
        <v>0</v>
      </c>
      <c r="G312">
        <v>1</v>
      </c>
    </row>
    <row r="313" spans="1:7" x14ac:dyDescent="0.35">
      <c r="A313" t="s">
        <v>139</v>
      </c>
      <c r="B313">
        <v>0</v>
      </c>
      <c r="C313">
        <v>2</v>
      </c>
      <c r="D313">
        <v>5</v>
      </c>
      <c r="E313">
        <v>3</v>
      </c>
      <c r="F313">
        <v>1</v>
      </c>
      <c r="G313">
        <v>16</v>
      </c>
    </row>
    <row r="314" spans="1:7" x14ac:dyDescent="0.35">
      <c r="A314" t="s">
        <v>139</v>
      </c>
      <c r="B314">
        <v>0</v>
      </c>
      <c r="C314">
        <v>2</v>
      </c>
      <c r="D314">
        <v>6</v>
      </c>
      <c r="E314">
        <v>4</v>
      </c>
      <c r="F314">
        <v>0</v>
      </c>
      <c r="G314">
        <v>12</v>
      </c>
    </row>
    <row r="315" spans="1:7" x14ac:dyDescent="0.35">
      <c r="A315" t="s">
        <v>139</v>
      </c>
      <c r="B315">
        <v>1</v>
      </c>
      <c r="C315">
        <v>0</v>
      </c>
      <c r="D315">
        <v>4</v>
      </c>
      <c r="E315">
        <v>4</v>
      </c>
      <c r="F315">
        <v>1</v>
      </c>
      <c r="G315">
        <v>14</v>
      </c>
    </row>
    <row r="316" spans="1:7" x14ac:dyDescent="0.35">
      <c r="A316" t="s">
        <v>139</v>
      </c>
      <c r="B316">
        <v>1</v>
      </c>
      <c r="C316">
        <v>0</v>
      </c>
      <c r="D316">
        <v>5</v>
      </c>
      <c r="E316">
        <v>8</v>
      </c>
      <c r="F316">
        <v>0</v>
      </c>
      <c r="G316">
        <v>6</v>
      </c>
    </row>
    <row r="317" spans="1:7" x14ac:dyDescent="0.35">
      <c r="A317" t="s">
        <v>139</v>
      </c>
      <c r="B317">
        <v>1</v>
      </c>
      <c r="C317">
        <v>0</v>
      </c>
      <c r="D317">
        <v>6</v>
      </c>
      <c r="E317">
        <v>4</v>
      </c>
      <c r="F317">
        <v>0</v>
      </c>
      <c r="G317">
        <v>2</v>
      </c>
    </row>
    <row r="318" spans="1:7" x14ac:dyDescent="0.35">
      <c r="A318" t="s">
        <v>139</v>
      </c>
      <c r="B318">
        <v>1</v>
      </c>
      <c r="C318">
        <v>1</v>
      </c>
      <c r="D318">
        <v>5</v>
      </c>
      <c r="E318">
        <v>5</v>
      </c>
      <c r="F318">
        <v>1</v>
      </c>
      <c r="G318">
        <v>13</v>
      </c>
    </row>
    <row r="319" spans="1:7" x14ac:dyDescent="0.35">
      <c r="A319" t="s">
        <v>139</v>
      </c>
      <c r="B319">
        <v>1</v>
      </c>
      <c r="C319">
        <v>1</v>
      </c>
      <c r="D319">
        <v>6</v>
      </c>
      <c r="E319">
        <v>9</v>
      </c>
      <c r="F319">
        <v>0</v>
      </c>
      <c r="G319">
        <v>4</v>
      </c>
    </row>
    <row r="320" spans="1:7" x14ac:dyDescent="0.35">
      <c r="A320" t="s">
        <v>139</v>
      </c>
      <c r="B320">
        <v>1</v>
      </c>
      <c r="C320">
        <v>2</v>
      </c>
      <c r="D320">
        <v>7</v>
      </c>
      <c r="E320">
        <v>4</v>
      </c>
      <c r="F320">
        <v>1</v>
      </c>
      <c r="G320">
        <v>14</v>
      </c>
    </row>
    <row r="321" spans="1:7" x14ac:dyDescent="0.35">
      <c r="A321" t="s">
        <v>140</v>
      </c>
      <c r="B321">
        <v>0</v>
      </c>
      <c r="C321">
        <v>0</v>
      </c>
      <c r="D321">
        <v>0</v>
      </c>
      <c r="E321">
        <v>18</v>
      </c>
      <c r="F321">
        <v>1</v>
      </c>
      <c r="G321">
        <v>0</v>
      </c>
    </row>
    <row r="322" spans="1:7" x14ac:dyDescent="0.35">
      <c r="A322" t="s">
        <v>140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 x14ac:dyDescent="0.35">
      <c r="A323" t="s">
        <v>140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0</v>
      </c>
    </row>
    <row r="324" spans="1:7" x14ac:dyDescent="0.35">
      <c r="A324" t="s">
        <v>140</v>
      </c>
      <c r="B324">
        <v>0</v>
      </c>
      <c r="C324">
        <v>0</v>
      </c>
      <c r="D324">
        <v>3</v>
      </c>
      <c r="E324">
        <v>0</v>
      </c>
      <c r="F324">
        <v>0</v>
      </c>
      <c r="G324">
        <v>0</v>
      </c>
    </row>
    <row r="325" spans="1:7" x14ac:dyDescent="0.35">
      <c r="A325" t="s">
        <v>140</v>
      </c>
      <c r="B325">
        <v>0</v>
      </c>
      <c r="C325">
        <v>0</v>
      </c>
      <c r="D325">
        <v>4</v>
      </c>
      <c r="E325">
        <v>0</v>
      </c>
      <c r="F325">
        <v>0</v>
      </c>
      <c r="G325">
        <v>0</v>
      </c>
    </row>
    <row r="326" spans="1:7" x14ac:dyDescent="0.35">
      <c r="A326" t="s">
        <v>140</v>
      </c>
      <c r="B326">
        <v>0</v>
      </c>
      <c r="C326">
        <v>0</v>
      </c>
      <c r="D326">
        <v>5</v>
      </c>
      <c r="E326">
        <v>0</v>
      </c>
      <c r="F326">
        <v>0</v>
      </c>
      <c r="G326">
        <v>0</v>
      </c>
    </row>
    <row r="327" spans="1:7" x14ac:dyDescent="0.35">
      <c r="A327" t="s">
        <v>140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0</v>
      </c>
    </row>
    <row r="328" spans="1:7" x14ac:dyDescent="0.35">
      <c r="A328" t="s">
        <v>140</v>
      </c>
      <c r="B328">
        <v>0</v>
      </c>
      <c r="C328">
        <v>0</v>
      </c>
      <c r="D328">
        <v>7</v>
      </c>
      <c r="E328">
        <v>0</v>
      </c>
      <c r="F328">
        <v>0</v>
      </c>
      <c r="G328">
        <v>0</v>
      </c>
    </row>
    <row r="329" spans="1:7" x14ac:dyDescent="0.35">
      <c r="A329" t="s">
        <v>140</v>
      </c>
      <c r="B329">
        <v>0</v>
      </c>
      <c r="C329">
        <v>1</v>
      </c>
      <c r="D329">
        <v>0</v>
      </c>
      <c r="E329">
        <v>12</v>
      </c>
      <c r="F329">
        <v>1</v>
      </c>
      <c r="G329">
        <v>6</v>
      </c>
    </row>
    <row r="330" spans="1:7" x14ac:dyDescent="0.35">
      <c r="A330" t="s">
        <v>140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5</v>
      </c>
    </row>
    <row r="331" spans="1:7" x14ac:dyDescent="0.35">
      <c r="A331" t="s">
        <v>140</v>
      </c>
      <c r="B331">
        <v>0</v>
      </c>
      <c r="C331">
        <v>1</v>
      </c>
      <c r="D331">
        <v>2</v>
      </c>
      <c r="E331">
        <v>3</v>
      </c>
      <c r="F331">
        <v>0</v>
      </c>
      <c r="G331">
        <v>2</v>
      </c>
    </row>
    <row r="332" spans="1:7" x14ac:dyDescent="0.35">
      <c r="A332" t="s">
        <v>140</v>
      </c>
      <c r="B332">
        <v>0</v>
      </c>
      <c r="C332">
        <v>1</v>
      </c>
      <c r="D332">
        <v>3</v>
      </c>
      <c r="E332">
        <v>3</v>
      </c>
      <c r="F332">
        <v>1</v>
      </c>
      <c r="G332">
        <v>17</v>
      </c>
    </row>
    <row r="333" spans="1:7" x14ac:dyDescent="0.35">
      <c r="A333" t="s">
        <v>140</v>
      </c>
      <c r="B333">
        <v>0</v>
      </c>
      <c r="C333">
        <v>1</v>
      </c>
      <c r="D333">
        <v>4</v>
      </c>
      <c r="E333">
        <v>5</v>
      </c>
      <c r="F333">
        <v>0</v>
      </c>
      <c r="G333">
        <v>12</v>
      </c>
    </row>
    <row r="334" spans="1:7" x14ac:dyDescent="0.35">
      <c r="A334" t="s">
        <v>140</v>
      </c>
      <c r="B334">
        <v>0</v>
      </c>
      <c r="C334">
        <v>1</v>
      </c>
      <c r="D334">
        <v>5</v>
      </c>
      <c r="E334">
        <v>2</v>
      </c>
      <c r="F334">
        <v>0</v>
      </c>
      <c r="G334">
        <v>10</v>
      </c>
    </row>
    <row r="335" spans="1:7" x14ac:dyDescent="0.35">
      <c r="A335" t="s">
        <v>140</v>
      </c>
      <c r="B335">
        <v>0</v>
      </c>
      <c r="C335">
        <v>1</v>
      </c>
      <c r="D335">
        <v>6</v>
      </c>
      <c r="E335">
        <v>4</v>
      </c>
      <c r="F335">
        <v>0</v>
      </c>
      <c r="G335">
        <v>6</v>
      </c>
    </row>
    <row r="336" spans="1:7" x14ac:dyDescent="0.35">
      <c r="A336" t="s">
        <v>140</v>
      </c>
      <c r="B336">
        <v>0</v>
      </c>
      <c r="C336">
        <v>2</v>
      </c>
      <c r="D336">
        <v>2</v>
      </c>
      <c r="E336">
        <v>5</v>
      </c>
      <c r="F336">
        <v>1</v>
      </c>
      <c r="G336">
        <v>13</v>
      </c>
    </row>
    <row r="337" spans="1:7" x14ac:dyDescent="0.35">
      <c r="A337" t="s">
        <v>140</v>
      </c>
      <c r="B337">
        <v>0</v>
      </c>
      <c r="C337">
        <v>2</v>
      </c>
      <c r="D337">
        <v>3</v>
      </c>
      <c r="E337">
        <v>5</v>
      </c>
      <c r="F337">
        <v>0</v>
      </c>
      <c r="G337">
        <v>8</v>
      </c>
    </row>
    <row r="338" spans="1:7" x14ac:dyDescent="0.35">
      <c r="A338" t="s">
        <v>140</v>
      </c>
      <c r="B338">
        <v>0</v>
      </c>
      <c r="C338">
        <v>2</v>
      </c>
      <c r="D338">
        <v>4</v>
      </c>
      <c r="E338">
        <v>5</v>
      </c>
      <c r="F338">
        <v>0</v>
      </c>
      <c r="G338">
        <v>3</v>
      </c>
    </row>
    <row r="339" spans="1:7" x14ac:dyDescent="0.35">
      <c r="A339" t="s">
        <v>140</v>
      </c>
      <c r="B339">
        <v>1</v>
      </c>
      <c r="C339">
        <v>0</v>
      </c>
      <c r="D339">
        <v>5</v>
      </c>
      <c r="E339">
        <v>6</v>
      </c>
      <c r="F339">
        <v>1</v>
      </c>
      <c r="G339">
        <v>12</v>
      </c>
    </row>
    <row r="340" spans="1:7" x14ac:dyDescent="0.35">
      <c r="A340" t="s">
        <v>140</v>
      </c>
      <c r="B340">
        <v>1</v>
      </c>
      <c r="C340">
        <v>0</v>
      </c>
      <c r="D340">
        <v>6</v>
      </c>
      <c r="E340">
        <v>2</v>
      </c>
      <c r="F340">
        <v>0</v>
      </c>
      <c r="G340">
        <v>10</v>
      </c>
    </row>
    <row r="341" spans="1:7" x14ac:dyDescent="0.35">
      <c r="A341" t="s">
        <v>140</v>
      </c>
      <c r="B341">
        <v>1</v>
      </c>
      <c r="C341">
        <v>1</v>
      </c>
      <c r="D341">
        <v>6</v>
      </c>
   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     <v>1</v>
      </c>
      <c r="C342">
        <v>1</v>
      </c>
      <c r="D342">
        <v>7</v>
      </c>
      <c r="E342">
        <v>1</v>
      </c>
      <c r="F342">
        <v>0</v>
      </c>
      <c r="G342">
        <v>11</v>
      </c>
    </row>
    <row r="343" spans="1:7" x14ac:dyDescent="0.35">
      <c r="A343" t="s">
        <v>140</v>
      </c>
      <c r="B343">
        <v>1</v>
      </c>
      <c r="C343">
        <v>2</v>
      </c>
      <c r="D343">
        <v>6</v>
      </c>
      <c r="E343">
        <v>6</v>
      </c>
      <c r="F343">
        <v>1</v>
      </c>
      <c r="G343">
        <v>12</v>
      </c>
    </row>
    <row r="344" spans="1:7" x14ac:dyDescent="0.35">
      <c r="A344" t="s">
        <v>140</v>
      </c>
      <c r="B344">
        <v>1</v>
      </c>
      <c r="C344">
        <v>2</v>
      </c>
      <c r="D344">
        <v>7</v>
      </c>
      <c r="E344">
        <v>7</v>
      </c>
      <c r="F344">
        <v>0</v>
      </c>
      <c r="G344">
        <v>5</v>
      </c>
    </row>
    <row r="345" spans="1:7" x14ac:dyDescent="0.35">
      <c r="A345" t="s">
        <v>141</v>
      </c>
      <c r="B345">
        <v>0</v>
      </c>
      <c r="C345">
        <v>0</v>
      </c>
      <c r="D345">
        <v>0</v>
      </c>
      <c r="E345">
        <v>17</v>
      </c>
      <c r="F345">
        <v>1</v>
      </c>
      <c r="G345">
        <v>1</v>
      </c>
    </row>
    <row r="346" spans="1:7" x14ac:dyDescent="0.35">
      <c r="A346" t="s">
        <v>141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35">
      <c r="A347" t="s">
        <v>141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</row>
    <row r="348" spans="1:7" x14ac:dyDescent="0.35">
      <c r="A348" t="s">
        <v>141</v>
      </c>
      <c r="B348">
        <v>0</v>
      </c>
      <c r="C348">
        <v>0</v>
      </c>
      <c r="D348">
        <v>3</v>
      </c>
      <c r="E348">
        <v>1</v>
      </c>
      <c r="F348">
        <v>1</v>
      </c>
      <c r="G348">
        <v>17</v>
      </c>
    </row>
    <row r="349" spans="1:7" x14ac:dyDescent="0.35">
      <c r="A349" t="s">
        <v>141</v>
      </c>
      <c r="B349">
        <v>0</v>
      </c>
      <c r="C349">
        <v>0</v>
      </c>
      <c r="D349">
        <v>4</v>
      </c>
      <c r="E349">
        <v>1</v>
      </c>
      <c r="F349">
        <v>0</v>
      </c>
      <c r="G349">
        <v>16</v>
      </c>
    </row>
    <row r="350" spans="1:7" x14ac:dyDescent="0.35">
      <c r="A350" t="s">
        <v>141</v>
      </c>
      <c r="B350">
        <v>0</v>
      </c>
      <c r="C350">
        <v>0</v>
      </c>
      <c r="D350">
        <v>5</v>
      </c>
      <c r="E350">
        <v>0</v>
      </c>
      <c r="F350">
        <v>0</v>
      </c>
      <c r="G350">
        <v>16</v>
      </c>
    </row>
    <row r="351" spans="1:7" x14ac:dyDescent="0.35">
      <c r="A351" t="s">
        <v>141</v>
      </c>
      <c r="B351">
        <v>0</v>
      </c>
      <c r="C351">
        <v>0</v>
      </c>
      <c r="D351">
        <v>6</v>
      </c>
      <c r="E351">
        <v>1</v>
      </c>
      <c r="F351">
        <v>0</v>
      </c>
      <c r="G351">
        <v>15</v>
      </c>
    </row>
    <row r="352" spans="1:7" x14ac:dyDescent="0.35">
      <c r="A352" t="s">
        <v>141</v>
      </c>
      <c r="B352">
        <v>0</v>
      </c>
      <c r="C352">
        <v>0</v>
      </c>
      <c r="D352">
        <v>7</v>
      </c>
      <c r="E352">
        <v>0</v>
      </c>
      <c r="F352">
        <v>0</v>
      </c>
      <c r="G352">
        <v>15</v>
      </c>
    </row>
    <row r="353" spans="1:7" x14ac:dyDescent="0.35">
      <c r="A353" t="s">
        <v>141</v>
      </c>
      <c r="B353">
        <v>0</v>
      </c>
      <c r="C353">
        <v>1</v>
      </c>
      <c r="D353">
        <v>0</v>
      </c>
      <c r="E353">
        <v>19</v>
      </c>
      <c r="F353">
        <v>2</v>
      </c>
      <c r="G353">
        <v>17</v>
      </c>
    </row>
    <row r="354" spans="1:7" x14ac:dyDescent="0.35">
      <c r="A354" t="s">
        <v>141</v>
      </c>
      <c r="B354">
        <v>0</v>
      </c>
      <c r="C354">
        <v>1</v>
      </c>
      <c r="D354">
        <v>1</v>
      </c>
      <c r="E354">
        <v>3</v>
      </c>
      <c r="F354">
        <v>0</v>
      </c>
      <c r="G354">
        <v>14</v>
      </c>
    </row>
    <row r="355" spans="1:7" x14ac:dyDescent="0.35">
      <c r="A355" t="s">
        <v>141</v>
      </c>
      <c r="B355">
        <v>0</v>
      </c>
      <c r="C355">
        <v>1</v>
      </c>
      <c r="D355">
        <v>2</v>
      </c>
      <c r="E355">
        <v>1</v>
      </c>
      <c r="F355">
        <v>0</v>
      </c>
      <c r="G355">
        <v>13</v>
      </c>
    </row>
    <row r="356" spans="1:7" x14ac:dyDescent="0.35">
      <c r="A356" t="s">
        <v>141</v>
      </c>
      <c r="B356">
        <v>0</v>
      </c>
      <c r="C356">
        <v>1</v>
      </c>
      <c r="D356">
        <v>3</v>
      </c>
      <c r="E356">
        <v>2</v>
      </c>
      <c r="F356">
        <v>0</v>
      </c>
      <c r="G356">
        <v>11</v>
      </c>
    </row>
    <row r="357" spans="1:7" x14ac:dyDescent="0.35">
      <c r="A357" t="s">
        <v>141</v>
      </c>
      <c r="B357">
        <v>0</v>
      </c>
      <c r="C357">
        <v>1</v>
      </c>
      <c r="D357">
        <v>4</v>
      </c>
      <c r="E357">
        <v>3</v>
      </c>
      <c r="F357">
        <v>0</v>
      </c>
      <c r="G357">
        <v>8</v>
      </c>
    </row>
    <row r="358" spans="1:7" x14ac:dyDescent="0.35">
      <c r="A358" t="s">
        <v>141</v>
      </c>
      <c r="B358">
        <v>0</v>
      </c>
      <c r="C358">
        <v>1</v>
      </c>
      <c r="D358">
        <v>5</v>
      </c>
      <c r="E358">
        <v>3</v>
      </c>
      <c r="F358">
        <v>0</v>
      </c>
      <c r="G358">
        <v>5</v>
      </c>
    </row>
    <row r="359" spans="1:7" x14ac:dyDescent="0.35">
      <c r="A359" t="s">
        <v>141</v>
      </c>
      <c r="B359">
        <v>0</v>
      </c>
      <c r="C359">
        <v>1</v>
      </c>
      <c r="D359">
        <v>6</v>
      </c>
      <c r="E359">
        <v>1</v>
      </c>
      <c r="F359">
        <v>0</v>
      </c>
      <c r="G359">
        <v>4</v>
      </c>
    </row>
    <row r="360" spans="1:7" x14ac:dyDescent="0.35">
      <c r="A360" t="s">
        <v>141</v>
      </c>
      <c r="B360">
        <v>0</v>
      </c>
      <c r="C360">
        <v>2</v>
      </c>
      <c r="D360">
        <v>2</v>
      </c>
      <c r="E360">
        <v>7</v>
      </c>
      <c r="F360">
        <v>1</v>
      </c>
      <c r="G360">
        <v>11</v>
      </c>
    </row>
    <row r="361" spans="1:7" x14ac:dyDescent="0.35">
      <c r="A361" t="s">
        <v>141</v>
      </c>
      <c r="B361">
        <v>0</v>
      </c>
      <c r="C361">
        <v>2</v>
      </c>
      <c r="D361">
        <v>3</v>
      </c>
      <c r="E361">
        <v>8</v>
      </c>
      <c r="F361">
        <v>0</v>
      </c>
      <c r="G361">
        <v>3</v>
      </c>
    </row>
    <row r="362" spans="1:7" x14ac:dyDescent="0.35">
      <c r="A362" t="s">
        <v>141</v>
      </c>
      <c r="B362">
        <v>0</v>
      </c>
      <c r="C362">
        <v>2</v>
      </c>
      <c r="D362">
        <v>4</v>
      </c>
      <c r="E362">
        <v>8</v>
      </c>
      <c r="F362">
        <v>1</v>
      </c>
      <c r="G362">
        <v>13</v>
      </c>
    </row>
    <row r="363" spans="1:7" x14ac:dyDescent="0.35">
      <c r="A363" t="s">
        <v>141</v>
      </c>
      <c r="B363">
        <v>1</v>
      </c>
      <c r="C363">
        <v>0</v>
      </c>
      <c r="D363">
        <v>4</v>
      </c>
      <c r="E363">
        <v>2</v>
      </c>
      <c r="F363">
        <v>1</v>
      </c>
      <c r="G363">
        <v>16</v>
      </c>
    </row>
    <row r="364" spans="1:7" x14ac:dyDescent="0.35">
      <c r="A364" t="s">
        <v>141</v>
      </c>
      <c r="B364">
        <v>1</v>
      </c>
      <c r="C364">
        <v>0</v>
      </c>
      <c r="D364">
        <v>5</v>
      </c>
      <c r="E364">
        <v>12</v>
      </c>
      <c r="F364">
        <v>0</v>
      </c>
      <c r="G364">
        <v>4</v>
      </c>
    </row>
    <row r="365" spans="1:7" x14ac:dyDescent="0.35">
      <c r="A365" t="s">
        <v>141</v>
      </c>
      <c r="B365">
        <v>1</v>
      </c>
      <c r="C365">
        <v>0</v>
      </c>
      <c r="D365">
        <v>6</v>
      </c>
      <c r="E365">
        <v>1</v>
      </c>
      <c r="F365">
        <v>0</v>
      </c>
      <c r="G365">
        <v>3</v>
      </c>
    </row>
    <row r="366" spans="1:7" x14ac:dyDescent="0.35">
      <c r="A366" t="s">
        <v>141</v>
      </c>
      <c r="B366">
        <v>1</v>
      </c>
      <c r="C366">
        <v>1</v>
      </c>
      <c r="D366">
        <v>5</v>
      </c>
      <c r="E366">
        <v>3</v>
      </c>
      <c r="F366">
        <v>1</v>
      </c>
      <c r="G366">
        <v>15</v>
      </c>
    </row>
    <row r="367" spans="1:7" x14ac:dyDescent="0.35">
      <c r="A367" t="s">
        <v>141</v>
      </c>
      <c r="B367">
        <v>1</v>
      </c>
      <c r="C367">
        <v>1</v>
      </c>
      <c r="D367">
        <v>6</v>
      </c>
      <c r="E367">
        <v>13</v>
      </c>
      <c r="F367">
        <v>0</v>
      </c>
      <c r="G367">
        <v>2</v>
      </c>
    </row>
    <row r="368" spans="1:7" x14ac:dyDescent="0.35">
      <c r="A368" t="s">
        <v>141</v>
      </c>
      <c r="B368">
        <v>1</v>
      </c>
      <c r="C368">
        <v>2</v>
      </c>
      <c r="D368">
        <v>6</v>
      </c>
      <c r="E368">
        <v>2</v>
      </c>
      <c r="F368">
        <v>1</v>
      </c>
      <c r="G368">
        <v>16</v>
      </c>
    </row>
    <row r="369" spans="1:7" x14ac:dyDescent="0.35">
      <c r="A369" t="s">
        <v>141</v>
      </c>
      <c r="B369">
        <v>1</v>
      </c>
      <c r="C369">
        <v>2</v>
      </c>
      <c r="D369">
        <v>7</v>
      </c>
      <c r="E369">
        <v>18</v>
      </c>
      <c r="F369">
        <v>1</v>
      </c>
      <c r="G369">
        <v>16</v>
      </c>
    </row>
    <row r="370" spans="1:7" x14ac:dyDescent="0.35">
      <c r="A370" t="s">
        <v>142</v>
      </c>
      <c r="B370">
        <v>0</v>
      </c>
      <c r="C370">
        <v>0</v>
      </c>
      <c r="D370">
        <v>0</v>
      </c>
      <c r="E370">
        <v>35</v>
      </c>
      <c r="F370">
        <v>2</v>
      </c>
      <c r="G370">
        <v>1</v>
      </c>
    </row>
    <row r="371" spans="1:7" x14ac:dyDescent="0.35">
      <c r="A371" t="s">
        <v>142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35">
      <c r="A372" t="s">
        <v>142</v>
      </c>
      <c r="B372">
        <v>0</v>
      </c>
      <c r="C372">
        <v>0</v>
      </c>
      <c r="D372">
        <v>2</v>
      </c>
      <c r="E372">
        <v>1</v>
      </c>
      <c r="F372">
        <v>1</v>
      </c>
      <c r="G372">
        <v>17</v>
      </c>
    </row>
    <row r="373" spans="1:7" x14ac:dyDescent="0.35">
      <c r="A373" t="s">
        <v>142</v>
      </c>
      <c r="B373">
        <v>0</v>
      </c>
      <c r="C373">
        <v>0</v>
      </c>
      <c r="D373">
        <v>3</v>
      </c>
      <c r="E373">
        <v>0</v>
      </c>
      <c r="F373">
        <v>0</v>
      </c>
      <c r="G373">
        <v>17</v>
      </c>
    </row>
    <row r="374" spans="1:7" x14ac:dyDescent="0.35">
      <c r="A374" t="s">
        <v>142</v>
      </c>
      <c r="B374">
        <v>0</v>
      </c>
      <c r="C374">
        <v>0</v>
      </c>
      <c r="D374">
        <v>4</v>
      </c>
      <c r="E374">
        <v>2</v>
      </c>
      <c r="F374">
        <v>0</v>
      </c>
      <c r="G374">
        <v>15</v>
      </c>
    </row>
    <row r="375" spans="1:7" x14ac:dyDescent="0.35">
      <c r="A375" t="s">
        <v>142</v>
      </c>
      <c r="B375">
        <v>0</v>
      </c>
      <c r="C375">
        <v>0</v>
      </c>
      <c r="D375">
        <v>5</v>
      </c>
      <c r="E375">
        <v>0</v>
      </c>
      <c r="F375">
        <v>0</v>
      </c>
      <c r="G375">
        <v>15</v>
      </c>
    </row>
    <row r="376" spans="1:7" x14ac:dyDescent="0.35">
      <c r="A376" t="s">
        <v>142</v>
      </c>
      <c r="B376">
        <v>0</v>
      </c>
      <c r="C376">
        <v>0</v>
      </c>
      <c r="D376">
        <v>6</v>
      </c>
      <c r="E376">
        <v>1</v>
      </c>
      <c r="F376">
        <v>0</v>
      </c>
      <c r="G376">
        <v>14</v>
      </c>
    </row>
    <row r="377" spans="1:7" x14ac:dyDescent="0.35">
      <c r="A377" t="s">
        <v>142</v>
      </c>
      <c r="B377">
        <v>0</v>
      </c>
      <c r="C377">
        <v>0</v>
      </c>
      <c r="D377">
        <v>7</v>
      </c>
      <c r="E377">
        <v>0</v>
      </c>
      <c r="F377">
        <v>0</v>
      </c>
      <c r="G377">
        <v>14</v>
      </c>
    </row>
    <row r="378" spans="1:7" x14ac:dyDescent="0.35">
      <c r="A378" t="s">
        <v>142</v>
      </c>
      <c r="B378">
        <v>0</v>
      </c>
      <c r="C378">
        <v>1</v>
      </c>
      <c r="D378">
        <v>1</v>
      </c>
      <c r="E378">
        <v>5</v>
      </c>
      <c r="F378">
        <v>1</v>
      </c>
      <c r="G378">
        <v>13</v>
      </c>
    </row>
    <row r="379" spans="1:7" x14ac:dyDescent="0.35">
      <c r="A379" t="s">
        <v>142</v>
      </c>
      <c r="B379">
        <v>0</v>
      </c>
      <c r="C379">
        <v>1</v>
      </c>
      <c r="D379">
        <v>3</v>
      </c>
      <c r="E379">
        <v>1</v>
      </c>
      <c r="F379">
        <v>0</v>
      </c>
      <c r="G379">
        <v>12</v>
      </c>
    </row>
    <row r="380" spans="1:7" x14ac:dyDescent="0.35">
      <c r="A380" t="s">
        <v>142</v>
      </c>
      <c r="B380">
        <v>0</v>
      </c>
      <c r="C380">
        <v>1</v>
      </c>
      <c r="D380">
        <v>4</v>
      </c>
      <c r="E380">
        <v>2</v>
      </c>
      <c r="F380">
        <v>0</v>
      </c>
      <c r="G380">
        <v>10</v>
      </c>
    </row>
    <row r="381" spans="1:7" x14ac:dyDescent="0.35">
      <c r="A381" t="s">
        <v>142</v>
      </c>
      <c r="B381">
        <v>0</v>
      </c>
      <c r="C381">
        <v>1</v>
      </c>
      <c r="D381">
        <v>5</v>
      </c>
      <c r="E381">
        <v>3</v>
      </c>
      <c r="F381">
        <v>0</v>
      </c>
      <c r="G381">
        <v>7</v>
      </c>
    </row>
    <row r="382" spans="1:7" x14ac:dyDescent="0.35">
      <c r="A382" t="s">
        <v>142</v>
      </c>
      <c r="B382">
        <v>0</v>
      </c>
      <c r="C382">
        <v>2</v>
      </c>
      <c r="D382">
        <v>2</v>
      </c>
      <c r="E382">
        <v>6</v>
      </c>
      <c r="F382">
        <v>1</v>
      </c>
      <c r="G382">
        <v>12</v>
      </c>
    </row>
    <row r="383" spans="1:7" x14ac:dyDescent="0.35">
      <c r="A383" t="s">
        <v>142</v>
      </c>
      <c r="B383">
        <v>0</v>
      </c>
      <c r="C383">
        <v>2</v>
      </c>
      <c r="D383">
        <v>3</v>
      </c>
      <c r="E383">
        <v>6</v>
      </c>
      <c r="F383">
        <v>0</v>
      </c>
      <c r="G383">
        <v>6</v>
      </c>
    </row>
    <row r="384" spans="1:7" x14ac:dyDescent="0.35">
      <c r="A384" t="s">
        <v>142</v>
      </c>
      <c r="B384">
        <v>0</v>
      </c>
      <c r="C384">
        <v>2</v>
      </c>
      <c r="D384">
        <v>4</v>
      </c>
      <c r="E384">
        <v>11</v>
      </c>
      <c r="F384">
        <v>1</v>
      </c>
      <c r="G384">
        <v>13</v>
      </c>
    </row>
    <row r="385" spans="1:7" x14ac:dyDescent="0.35">
      <c r="A385" t="s">
        <v>142</v>
      </c>
      <c r="B385">
        <v>0</v>
      </c>
      <c r="C385">
        <v>2</v>
      </c>
      <c r="D385">
        <v>5</v>
      </c>
      <c r="E385">
        <v>1</v>
      </c>
      <c r="F385">
        <v>0</v>
      </c>
      <c r="G385">
        <v>12</v>
      </c>
    </row>
    <row r="386" spans="1:7" x14ac:dyDescent="0.35">
      <c r="A386" t="s">
        <v>142</v>
      </c>
      <c r="B386">
        <v>0</v>
      </c>
      <c r="C386">
        <v>2</v>
      </c>
      <c r="D386">
        <v>6</v>
      </c>
      <c r="E386">
        <v>2</v>
      </c>
      <c r="F386">
        <v>0</v>
      </c>
      <c r="G386">
        <v>10</v>
      </c>
    </row>
    <row r="387" spans="1:7" x14ac:dyDescent="0.35">
      <c r="A387" t="s">
        <v>142</v>
      </c>
      <c r="B387">
        <v>0</v>
      </c>
      <c r="C387">
        <v>2</v>
      </c>
      <c r="D387">
        <v>7</v>
      </c>
      <c r="E387">
        <v>3</v>
      </c>
      <c r="F387">
        <v>0</v>
      </c>
      <c r="G387">
        <v>7</v>
      </c>
    </row>
    <row r="388" spans="1:7" x14ac:dyDescent="0.35">
      <c r="A388" t="s">
        <v>142</v>
      </c>
      <c r="B388">
        <v>1</v>
      </c>
      <c r="C388">
        <v>0</v>
      </c>
      <c r="D388">
        <v>5</v>
      </c>
      <c r="E388">
        <v>13</v>
      </c>
      <c r="F388">
        <v>1</v>
      </c>
      <c r="G388">
        <v>5</v>
      </c>
    </row>
    <row r="389" spans="1:7" x14ac:dyDescent="0.35">
      <c r="A389" t="s">
        <v>142</v>
      </c>
      <c r="B389">
        <v>1</v>
      </c>
      <c r="C389">
        <v>0</v>
      </c>
      <c r="D389">
        <v>7</v>
      </c>
      <c r="E389">
        <v>1</v>
      </c>
      <c r="F389">
        <v>0</v>
      </c>
      <c r="G389">
        <v>4</v>
      </c>
    </row>
    <row r="390" spans="1:7" x14ac:dyDescent="0.35">
      <c r="A390" t="s">
        <v>142</v>
      </c>
      <c r="B390">
        <v>1</v>
      </c>
      <c r="C390">
        <v>1</v>
      </c>
      <c r="D390">
        <v>6</v>
      </c>
      <c r="E390">
        <v>19</v>
      </c>
      <c r="F390">
        <v>2</v>
      </c>
      <c r="G390">
        <v>17</v>
      </c>
    </row>
    <row r="391" spans="1:7" x14ac:dyDescent="0.35">
      <c r="A391" t="s">
        <v>142</v>
      </c>
      <c r="B391">
        <v>1</v>
      </c>
      <c r="C391">
        <v>2</v>
      </c>
      <c r="D391">
        <v>7</v>
      </c>
      <c r="E391">
        <v>25</v>
      </c>
      <c r="F391">
        <v>2</v>
      </c>
      <c r="G391">
        <v>11</v>
      </c>
    </row>
    <row r="392" spans="1:7" x14ac:dyDescent="0.35">
      <c r="A392" t="s">
        <v>143</v>
      </c>
      <c r="B392">
        <v>0</v>
      </c>
      <c r="C392">
        <v>0</v>
      </c>
      <c r="D392">
        <v>0</v>
      </c>
      <c r="E392">
        <v>16</v>
      </c>
      <c r="F392">
        <v>1</v>
      </c>
      <c r="G392">
        <v>2</v>
      </c>
    </row>
    <row r="393" spans="1:7" x14ac:dyDescent="0.35">
      <c r="A393" t="s">
        <v>143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</row>
    <row r="394" spans="1:7" x14ac:dyDescent="0.35">
      <c r="A394" t="s">
        <v>143</v>
      </c>
      <c r="B394">
        <v>0</v>
      </c>
      <c r="C394">
        <v>0</v>
      </c>
      <c r="D394">
        <v>2</v>
      </c>
      <c r="E394">
        <v>1</v>
      </c>
      <c r="F394">
        <v>0</v>
      </c>
      <c r="G394">
        <v>0</v>
      </c>
    </row>
    <row r="395" spans="1:7" x14ac:dyDescent="0.35">
      <c r="A395" t="s">
        <v>143</v>
      </c>
      <c r="B395">
        <v>0</v>
      </c>
      <c r="C395">
        <v>0</v>
      </c>
      <c r="D395">
        <v>3</v>
      </c>
      <c r="E395">
        <v>0</v>
      </c>
      <c r="F395">
        <v>0</v>
      </c>
      <c r="G395">
        <v>0</v>
      </c>
    </row>
    <row r="396" spans="1:7" x14ac:dyDescent="0.35">
      <c r="A396" t="s">
        <v>143</v>
      </c>
      <c r="B396">
        <v>0</v>
      </c>
      <c r="C396">
        <v>0</v>
      </c>
      <c r="D396">
        <v>4</v>
      </c>
      <c r="E396">
        <v>1</v>
      </c>
      <c r="F396">
        <v>1</v>
      </c>
      <c r="G396">
        <v>17</v>
      </c>
    </row>
    <row r="397" spans="1:7" x14ac:dyDescent="0.35">
      <c r="A397" t="s">
        <v>143</v>
      </c>
      <c r="B397">
        <v>0</v>
      </c>
      <c r="C397">
        <v>0</v>
      </c>
      <c r="D397">
        <v>5</v>
      </c>
      <c r="E397">
        <v>1</v>
      </c>
      <c r="F397">
        <v>0</v>
      </c>
      <c r="G397">
        <v>16</v>
      </c>
    </row>
    <row r="398" spans="1:7" x14ac:dyDescent="0.35">
      <c r="A398" t="s">
        <v>143</v>
      </c>
      <c r="B398">
        <v>0</v>
      </c>
      <c r="C398">
        <v>0</v>
      </c>
      <c r="D398">
        <v>6</v>
      </c>
      <c r="E398">
        <v>1</v>
      </c>
      <c r="F398">
        <v>0</v>
      </c>
      <c r="G398">
        <v>15</v>
      </c>
    </row>
    <row r="399" spans="1:7" x14ac:dyDescent="0.35">
      <c r="A399" t="s">
        <v>143</v>
      </c>
      <c r="B399">
        <v>0</v>
      </c>
      <c r="C399">
        <v>0</v>
      </c>
      <c r="D399">
        <v>7</v>
      </c>
      <c r="E399">
        <v>0</v>
      </c>
      <c r="F399">
        <v>0</v>
      </c>
      <c r="G399">
        <v>15</v>
      </c>
    </row>
    <row r="400" spans="1:7" x14ac:dyDescent="0.35">
      <c r="A400" t="s">
        <v>143</v>
      </c>
      <c r="B400">
        <v>0</v>
      </c>
      <c r="C400">
        <v>1</v>
      </c>
      <c r="D400">
        <v>0</v>
      </c>
      <c r="E400">
        <v>20</v>
      </c>
      <c r="F400">
        <v>2</v>
      </c>
      <c r="G400">
        <v>16</v>
      </c>
    </row>
    <row r="401" spans="1:7" x14ac:dyDescent="0.35">
      <c r="A401" t="s">
        <v>143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15</v>
      </c>
    </row>
    <row r="402" spans="1:7" x14ac:dyDescent="0.35">
      <c r="A402" t="s">
        <v>143</v>
      </c>
      <c r="B402">
        <v>0</v>
      </c>
      <c r="C402">
        <v>1</v>
      </c>
      <c r="D402">
        <v>2</v>
      </c>
      <c r="E402">
        <v>2</v>
      </c>
      <c r="F402">
        <v>0</v>
      </c>
      <c r="G402">
        <v>13</v>
      </c>
    </row>
    <row r="403" spans="1:7" x14ac:dyDescent="0.35">
      <c r="A403" t="s">
        <v>143</v>
      </c>
      <c r="B403">
        <v>0</v>
      </c>
      <c r="C403">
        <v>1</v>
      </c>
      <c r="D403">
        <v>3</v>
      </c>
      <c r="E403">
        <v>2</v>
      </c>
      <c r="F403">
        <v>0</v>
      </c>
      <c r="G403">
        <v>11</v>
      </c>
    </row>
    <row r="404" spans="1:7" x14ac:dyDescent="0.35">
      <c r="A404" t="s">
        <v>143</v>
      </c>
      <c r="B404">
        <v>0</v>
      </c>
      <c r="C404">
        <v>1</v>
      </c>
      <c r="D404">
        <v>4</v>
      </c>
      <c r="E404">
        <v>2</v>
      </c>
      <c r="F404">
        <v>0</v>
      </c>
      <c r="G404">
        <v>9</v>
      </c>
    </row>
    <row r="405" spans="1:7" x14ac:dyDescent="0.35">
      <c r="A405" t="s">
        <v>143</v>
      </c>
      <c r="B405">
        <v>0</v>
      </c>
      <c r="C405">
        <v>1</v>
      </c>
      <c r="D405">
        <v>5</v>
      </c>
      <c r="E405">
        <v>3</v>
      </c>
      <c r="F405">
        <v>0</v>
      </c>
      <c r="G405">
        <v>6</v>
      </c>
    </row>
    <row r="406" spans="1:7" x14ac:dyDescent="0.35">
      <c r="A406" t="s">
        <v>143</v>
      </c>
      <c r="B406">
        <v>0</v>
      </c>
      <c r="C406">
        <v>1</v>
      </c>
      <c r="D406">
        <v>6</v>
      </c>
      <c r="E406">
        <v>3</v>
      </c>
      <c r="F406">
        <v>0</v>
      </c>
      <c r="G406">
        <v>3</v>
      </c>
    </row>
    <row r="407" spans="1:7" x14ac:dyDescent="0.35">
      <c r="A407" t="s">
        <v>143</v>
      </c>
      <c r="B407">
        <v>0</v>
      </c>
      <c r="C407">
        <v>2</v>
      </c>
      <c r="D407">
        <v>1</v>
      </c>
      <c r="E407">
        <v>2</v>
      </c>
      <c r="F407">
        <v>1</v>
      </c>
      <c r="G407">
        <v>16</v>
      </c>
    </row>
    <row r="408" spans="1:7" x14ac:dyDescent="0.35">
      <c r="A408" t="s">
        <v>143</v>
      </c>
      <c r="B408">
        <v>0</v>
      </c>
      <c r="C408">
        <v>2</v>
      </c>
      <c r="D408">
        <v>2</v>
      </c>
      <c r="E408">
        <v>5</v>
      </c>
      <c r="F408">
        <v>0</v>
      </c>
      <c r="G408">
        <v>11</v>
      </c>
    </row>
    <row r="409" spans="1:7" x14ac:dyDescent="0.35">
      <c r="A409" t="s">
        <v>143</v>
      </c>
      <c r="B409">
        <v>0</v>
      </c>
      <c r="C409">
        <v>2</v>
      </c>
      <c r="D409">
        <v>3</v>
      </c>
      <c r="E409">
        <v>8</v>
      </c>
      <c r="F409">
        <v>0</v>
      </c>
      <c r="G409">
        <v>3</v>
      </c>
    </row>
    <row r="410" spans="1:7" x14ac:dyDescent="0.35">
      <c r="A410" t="s">
        <v>143</v>
      </c>
      <c r="B410">
        <v>0</v>
      </c>
      <c r="C410">
        <v>2</v>
      </c>
      <c r="D410">
        <v>4</v>
      </c>
      <c r="E410">
        <v>2</v>
      </c>
      <c r="F410">
        <v>0</v>
      </c>
      <c r="G410">
        <v>1</v>
      </c>
    </row>
    <row r="411" spans="1:7" x14ac:dyDescent="0.35">
      <c r="A411" t="s">
        <v>143</v>
      </c>
      <c r="B411">
        <v>0</v>
      </c>
      <c r="C411">
        <v>2</v>
      </c>
      <c r="D411">
        <v>5</v>
      </c>
      <c r="E411">
        <v>2</v>
      </c>
      <c r="F411">
        <v>1</v>
      </c>
      <c r="G411">
        <v>17</v>
      </c>
    </row>
    <row r="412" spans="1:7" x14ac:dyDescent="0.35">
      <c r="A412" t="s">
        <v>143</v>
      </c>
      <c r="B412">
        <v>0</v>
      </c>
      <c r="C412">
        <v>2</v>
      </c>
      <c r="D412">
        <v>6</v>
      </c>
      <c r="E412">
        <v>5</v>
      </c>
      <c r="F412">
        <v>0</v>
      </c>
      <c r="G412">
        <v>12</v>
      </c>
    </row>
    <row r="413" spans="1:7" x14ac:dyDescent="0.35">
      <c r="A413" t="s">
        <v>143</v>
      </c>
      <c r="B413">
        <v>0</v>
      </c>
      <c r="C413">
        <v>2</v>
      </c>
      <c r="D413">
        <v>7</v>
      </c>
      <c r="E413">
        <v>2</v>
      </c>
      <c r="F413">
        <v>0</v>
      </c>
      <c r="G413">
        <v>10</v>
      </c>
    </row>
    <row r="414" spans="1:7" x14ac:dyDescent="0.35">
      <c r="A414" t="s">
        <v>143</v>
      </c>
      <c r="B414">
        <v>1</v>
      </c>
      <c r="C414">
        <v>0</v>
      </c>
      <c r="D414">
        <v>4</v>
      </c>
      <c r="E414">
        <v>8</v>
      </c>
      <c r="F414">
        <v>1</v>
      </c>
      <c r="G414">
        <v>10</v>
      </c>
    </row>
    <row r="415" spans="1:7" x14ac:dyDescent="0.35">
      <c r="A415" t="s">
        <v>143</v>
      </c>
      <c r="B415">
        <v>1</v>
      </c>
      <c r="C415">
        <v>0</v>
      </c>
      <c r="D415">
        <v>5</v>
      </c>
      <c r="E415">
        <v>5</v>
      </c>
      <c r="F415">
        <v>0</v>
      </c>
      <c r="G415">
        <v>5</v>
      </c>
    </row>
    <row r="416" spans="1:7" x14ac:dyDescent="0.35">
      <c r="A416" t="s">
        <v>143</v>
      </c>
      <c r="B416">
        <v>1</v>
      </c>
      <c r="C416">
        <v>0</v>
      </c>
      <c r="D416">
        <v>7</v>
      </c>
      <c r="E416">
        <v>2</v>
      </c>
      <c r="F416">
        <v>0</v>
      </c>
      <c r="G416">
        <v>3</v>
      </c>
    </row>
    <row r="417" spans="1:7" x14ac:dyDescent="0.35">
      <c r="A417" t="s">
        <v>143</v>
      </c>
      <c r="B417">
        <v>1</v>
      </c>
      <c r="C417">
        <v>1</v>
      </c>
      <c r="D417">
        <v>5</v>
      </c>
      <c r="E417">
        <v>13</v>
      </c>
      <c r="F417">
        <v>1</v>
      </c>
      <c r="G417">
        <v>5</v>
      </c>
    </row>
    <row r="418" spans="1:7" x14ac:dyDescent="0.35">
      <c r="A418" t="s">
        <v>143</v>
      </c>
      <c r="B418">
        <v>1</v>
      </c>
      <c r="C418">
        <v>1</v>
      </c>
      <c r="D418">
        <v>6</v>
      </c>
      <c r="E418">
        <v>2</v>
      </c>
      <c r="F418">
        <v>0</v>
      </c>
      <c r="G418">
        <v>3</v>
      </c>
    </row>
    <row r="419" spans="1:7" x14ac:dyDescent="0.35">
      <c r="A419" t="s">
        <v>143</v>
      </c>
      <c r="B419">
        <v>1</v>
      </c>
      <c r="C419">
        <v>2</v>
      </c>
      <c r="D419">
        <v>6</v>
      </c>
      <c r="E419">
        <v>8</v>
      </c>
      <c r="F419">
        <v>1</v>
      </c>
      <c r="G419">
        <v>10</v>
      </c>
    </row>
    <row r="420" spans="1:7" x14ac:dyDescent="0.35">
      <c r="A420" t="s">
        <v>143</v>
      </c>
      <c r="B420">
        <v>1</v>
      </c>
      <c r="C420">
        <v>2</v>
      </c>
      <c r="D420">
        <v>7</v>
      </c>
      <c r="E420">
        <v>5</v>
      </c>
      <c r="F420">
        <v>0</v>
      </c>
      <c r="G420">
        <v>5</v>
      </c>
    </row>
    <row r="421" spans="1:7" x14ac:dyDescent="0.35">
      <c r="A421" t="s">
        <v>144</v>
      </c>
      <c r="B421">
        <v>0</v>
      </c>
      <c r="C421">
        <v>0</v>
      </c>
      <c r="D421">
        <v>0</v>
      </c>
      <c r="E421">
        <v>20</v>
      </c>
      <c r="F421">
        <v>2</v>
      </c>
      <c r="G421">
        <v>16</v>
      </c>
    </row>
    <row r="422" spans="1:7" x14ac:dyDescent="0.35">
      <c r="A422" t="s">
        <v>144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15</v>
      </c>
    </row>
    <row r="423" spans="1:7" x14ac:dyDescent="0.35">
      <c r="A423" t="s">
        <v>144</v>
      </c>
      <c r="B423">
        <v>0</v>
      </c>
      <c r="C423">
        <v>0</v>
      </c>
      <c r="D423">
        <v>2</v>
      </c>
      <c r="E423">
        <v>1</v>
      </c>
      <c r="F423">
        <v>0</v>
      </c>
      <c r="G423">
        <v>14</v>
      </c>
    </row>
    <row r="424" spans="1:7" x14ac:dyDescent="0.35">
      <c r="A424" t="s">
        <v>144</v>
      </c>
      <c r="B424">
        <v>0</v>
      </c>
      <c r="C424">
        <v>0</v>
      </c>
      <c r="D424">
        <v>3</v>
      </c>
      <c r="E424">
        <v>1</v>
      </c>
      <c r="F424">
        <v>0</v>
      </c>
      <c r="G424">
        <v>13</v>
      </c>
    </row>
    <row r="425" spans="1:7" x14ac:dyDescent="0.35">
      <c r="A425" t="s">
        <v>144</v>
      </c>
      <c r="B425">
        <v>0</v>
      </c>
      <c r="C425">
        <v>0</v>
      </c>
      <c r="D425">
        <v>4</v>
      </c>
      <c r="E425">
        <v>1</v>
      </c>
      <c r="F425">
        <v>0</v>
      </c>
      <c r="G425">
        <v>12</v>
      </c>
    </row>
    <row r="426" spans="1:7" x14ac:dyDescent="0.35">
      <c r="A426" t="s">
        <v>144</v>
      </c>
      <c r="B426">
        <v>0</v>
      </c>
      <c r="C426">
        <v>0</v>
      </c>
      <c r="D426">
        <v>5</v>
      </c>
      <c r="E426">
        <v>1</v>
      </c>
      <c r="F426">
        <v>0</v>
      </c>
      <c r="G426">
        <v>11</v>
      </c>
    </row>
    <row r="427" spans="1:7" x14ac:dyDescent="0.35">
      <c r="A427" t="s">
        <v>144</v>
      </c>
      <c r="B427">
        <v>0</v>
      </c>
      <c r="C427">
        <v>0</v>
      </c>
      <c r="D427">
        <v>6</v>
      </c>
      <c r="E427">
        <v>2</v>
      </c>
      <c r="F427">
        <v>0</v>
      </c>
      <c r="G427">
        <v>9</v>
      </c>
    </row>
    <row r="428" spans="1:7" x14ac:dyDescent="0.35">
      <c r="A428" t="s">
        <v>144</v>
      </c>
      <c r="B428">
        <v>0</v>
      </c>
      <c r="C428">
        <v>0</v>
      </c>
      <c r="D428">
        <v>7</v>
      </c>
      <c r="E428">
        <v>0</v>
      </c>
      <c r="F428">
        <v>0</v>
      </c>
      <c r="G428">
        <v>9</v>
      </c>
    </row>
    <row r="429" spans="1:7" x14ac:dyDescent="0.35">
      <c r="A429" t="s">
        <v>144</v>
      </c>
      <c r="B429">
        <v>0</v>
      </c>
      <c r="C429">
        <v>1</v>
      </c>
      <c r="D429">
        <v>0</v>
      </c>
      <c r="E429">
        <v>13</v>
      </c>
      <c r="F429">
        <v>1</v>
      </c>
      <c r="G429">
        <v>5</v>
      </c>
    </row>
    <row r="430" spans="1:7" x14ac:dyDescent="0.35">
      <c r="A430" t="s">
        <v>144</v>
      </c>
      <c r="B430">
        <v>0</v>
      </c>
      <c r="C430">
        <v>1</v>
      </c>
      <c r="D430">
        <v>1</v>
      </c>
      <c r="E430">
        <v>2</v>
      </c>
      <c r="F430">
        <v>0</v>
      </c>
      <c r="G430">
        <v>3</v>
      </c>
    </row>
    <row r="431" spans="1:7" x14ac:dyDescent="0.35">
      <c r="A431" t="s">
        <v>144</v>
      </c>
      <c r="B431">
        <v>0</v>
      </c>
      <c r="C431">
        <v>1</v>
      </c>
      <c r="D431">
        <v>2</v>
      </c>
      <c r="E431">
        <v>2</v>
      </c>
      <c r="F431">
        <v>0</v>
      </c>
      <c r="G431">
        <v>1</v>
      </c>
    </row>
    <row r="432" spans="1:7" x14ac:dyDescent="0.35">
      <c r="A432" t="s">
        <v>144</v>
      </c>
      <c r="B432">
        <v>0</v>
      </c>
      <c r="C432">
        <v>1</v>
      </c>
      <c r="D432">
        <v>3</v>
      </c>
      <c r="E432">
        <v>3</v>
      </c>
      <c r="F432">
        <v>1</v>
      </c>
      <c r="G432">
        <v>16</v>
      </c>
    </row>
    <row r="433" spans="1:7" x14ac:dyDescent="0.35">
      <c r="A433" t="s">
        <v>144</v>
      </c>
      <c r="B433">
        <v>0</v>
      </c>
      <c r="C433">
        <v>1</v>
      </c>
      <c r="D433">
        <v>4</v>
      </c>
      <c r="E433">
        <v>2</v>
      </c>
      <c r="F433">
        <v>0</v>
      </c>
      <c r="G433">
        <v>14</v>
      </c>
    </row>
    <row r="434" spans="1:7" x14ac:dyDescent="0.35">
      <c r="A434" t="s">
        <v>144</v>
      </c>
      <c r="B434">
        <v>0</v>
      </c>
      <c r="C434">
        <v>1</v>
      </c>
      <c r="D434">
        <v>5</v>
      </c>
      <c r="E434">
        <v>6</v>
      </c>
      <c r="F434">
        <v>0</v>
      </c>
      <c r="G434">
        <v>8</v>
      </c>
    </row>
    <row r="435" spans="1:7" x14ac:dyDescent="0.35">
      <c r="A435" t="s">
        <v>144</v>
      </c>
      <c r="B435">
        <v>0</v>
      </c>
      <c r="C435">
        <v>1</v>
      </c>
      <c r="D435">
        <v>6</v>
      </c>
      <c r="E435">
        <v>6</v>
      </c>
      <c r="F435">
        <v>0</v>
      </c>
      <c r="G435">
        <v>2</v>
      </c>
    </row>
    <row r="436" spans="1:7" x14ac:dyDescent="0.35">
      <c r="A436" t="s">
        <v>144</v>
      </c>
      <c r="B436">
        <v>0</v>
      </c>
      <c r="C436">
        <v>2</v>
      </c>
      <c r="D436">
        <v>1</v>
      </c>
      <c r="E436">
        <v>1</v>
      </c>
      <c r="F436">
        <v>1</v>
      </c>
      <c r="G436">
        <v>17</v>
      </c>
    </row>
    <row r="437" spans="1:7" x14ac:dyDescent="0.35">
      <c r="A437" t="s">
        <v>144</v>
      </c>
      <c r="B437">
        <v>0</v>
      </c>
      <c r="C437">
        <v>2</v>
      </c>
      <c r="D437">
        <v>2</v>
      </c>
      <c r="E437">
        <v>4</v>
      </c>
      <c r="F437">
        <v>0</v>
      </c>
      <c r="G437">
        <v>13</v>
      </c>
    </row>
    <row r="438" spans="1:7" x14ac:dyDescent="0.35">
      <c r="A438" t="s">
        <v>144</v>
      </c>
      <c r="B438">
        <v>0</v>
      </c>
      <c r="C438">
        <v>2</v>
      </c>
      <c r="D438">
        <v>3</v>
      </c>
      <c r="E438">
        <v>3</v>
      </c>
      <c r="F438">
        <v>0</v>
      </c>
      <c r="G438">
        <v>10</v>
      </c>
    </row>
    <row r="439" spans="1:7" x14ac:dyDescent="0.35">
      <c r="A439" t="s">
        <v>144</v>
      </c>
      <c r="B439">
        <v>0</v>
      </c>
      <c r="C439">
        <v>2</v>
      </c>
      <c r="D439">
        <v>4</v>
      </c>
      <c r="E439">
        <v>5</v>
      </c>
      <c r="F439">
        <v>0</v>
      </c>
      <c r="G439">
        <v>5</v>
      </c>
    </row>
    <row r="440" spans="1:7" x14ac:dyDescent="0.35">
      <c r="A440" t="s">
        <v>144</v>
      </c>
      <c r="B440">
        <v>0</v>
      </c>
      <c r="C440">
        <v>2</v>
      </c>
      <c r="D440">
        <v>5</v>
      </c>
      <c r="E440">
        <v>2</v>
      </c>
      <c r="F440">
        <v>0</v>
      </c>
      <c r="G440">
        <v>3</v>
      </c>
    </row>
    <row r="441" spans="1:7" x14ac:dyDescent="0.35">
      <c r="A441" t="s">
        <v>144</v>
      </c>
      <c r="B441">
        <v>0</v>
      </c>
      <c r="C441">
        <v>2</v>
      </c>
      <c r="D441">
        <v>6</v>
      </c>
      <c r="E441">
        <v>4</v>
      </c>
      <c r="F441">
        <v>1</v>
      </c>
      <c r="G441">
        <v>17</v>
      </c>
    </row>
    <row r="442" spans="1:7" x14ac:dyDescent="0.35">
      <c r="A442" t="s">
        <v>144</v>
      </c>
      <c r="B442">
        <v>1</v>
      </c>
      <c r="C442">
        <v>0</v>
      </c>
      <c r="D442">
        <v>4</v>
      </c>
      <c r="E442">
        <v>2</v>
      </c>
      <c r="F442">
        <v>1</v>
      </c>
      <c r="G442">
        <v>16</v>
      </c>
    </row>
    <row r="443" spans="1:7" x14ac:dyDescent="0.35">
      <c r="A443" t="s">
        <v>144</v>
      </c>
      <c r="B443">
        <v>1</v>
      </c>
      <c r="C443">
        <v>0</v>
      </c>
      <c r="D443">
        <v>5</v>
      </c>
      <c r="E443">
        <v>7</v>
      </c>
      <c r="F443">
        <v>0</v>
      </c>
      <c r="G443">
        <v>9</v>
      </c>
    </row>
    <row r="444" spans="1:7" x14ac:dyDescent="0.35">
      <c r="A444" t="s">
        <v>144</v>
      </c>
      <c r="B444">
        <v>1</v>
      </c>
      <c r="C444">
        <v>1</v>
      </c>
      <c r="D444">
        <v>6</v>
      </c>
      <c r="E444">
        <v>7</v>
      </c>
      <c r="F444">
        <v>1</v>
      </c>
      <c r="G444">
        <v>11</v>
      </c>
    </row>
    <row r="445" spans="1:7" x14ac:dyDescent="0.35">
      <c r="A445" t="s">
        <v>144</v>
      </c>
      <c r="B445">
        <v>1</v>
      </c>
      <c r="C445">
        <v>2</v>
      </c>
      <c r="D445">
        <v>6</v>
      </c>
      <c r="E445">
        <v>2</v>
      </c>
      <c r="F445">
        <v>1</v>
      </c>
      <c r="G445">
        <v>16</v>
      </c>
    </row>
    <row r="446" spans="1:7" x14ac:dyDescent="0.35">
      <c r="A446" t="s">
        <v>144</v>
      </c>
      <c r="B446">
        <v>1</v>
      </c>
      <c r="C446">
        <v>2</v>
      </c>
      <c r="D446">
        <v>7</v>
      </c>
      <c r="E446">
        <v>7</v>
      </c>
      <c r="F446">
        <v>0</v>
      </c>
      <c r="G446">
        <v>9</v>
      </c>
    </row>
    <row r="447" spans="1:7" x14ac:dyDescent="0.35">
      <c r="A447" t="s">
        <v>145</v>
      </c>
      <c r="B447">
        <v>0</v>
      </c>
      <c r="C447">
        <v>0</v>
      </c>
      <c r="D447">
        <v>0</v>
      </c>
      <c r="E447">
        <v>23</v>
      </c>
      <c r="F447">
        <v>2</v>
      </c>
      <c r="G447">
        <v>13</v>
      </c>
    </row>
    <row r="448" spans="1:7" x14ac:dyDescent="0.35">
      <c r="A448" t="s">
        <v>145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13</v>
      </c>
    </row>
    <row r="449" spans="1:7" x14ac:dyDescent="0.35">
      <c r="A449" t="s">
        <v>145</v>
      </c>
      <c r="B449">
        <v>0</v>
      </c>
      <c r="C449">
        <v>0</v>
      </c>
      <c r="D449">
        <v>2</v>
      </c>
      <c r="E449">
        <v>2</v>
      </c>
      <c r="F449">
        <v>0</v>
      </c>
      <c r="G449">
        <v>11</v>
      </c>
    </row>
    <row r="450" spans="1:7" x14ac:dyDescent="0.35">
      <c r="A450" t="s">
        <v>145</v>
      </c>
      <c r="B450">
        <v>0</v>
      </c>
      <c r="C450">
        <v>0</v>
      </c>
      <c r="D450">
        <v>3</v>
      </c>
      <c r="E450">
        <v>2</v>
      </c>
      <c r="F450">
        <v>0</v>
      </c>
      <c r="G450">
        <v>9</v>
      </c>
    </row>
    <row r="451" spans="1:7" x14ac:dyDescent="0.35">
      <c r="A451" t="s">
        <v>145</v>
      </c>
      <c r="B451">
        <v>0</v>
      </c>
      <c r="C451">
        <v>0</v>
      </c>
      <c r="D451">
        <v>4</v>
      </c>
      <c r="E451">
        <v>1</v>
      </c>
      <c r="F451">
        <v>0</v>
      </c>
      <c r="G451">
        <v>8</v>
      </c>
    </row>
    <row r="452" spans="1:7" x14ac:dyDescent="0.35">
      <c r="A452" t="s">
        <v>145</v>
      </c>
      <c r="B452">
        <v>0</v>
      </c>
      <c r="C452">
        <v>0</v>
      </c>
      <c r="D452">
        <v>5</v>
      </c>
      <c r="E452">
        <v>5</v>
      </c>
      <c r="F452">
        <v>0</v>
      </c>
      <c r="G452">
        <v>3</v>
      </c>
    </row>
    <row r="453" spans="1:7" x14ac:dyDescent="0.35">
      <c r="A453" t="s">
        <v>145</v>
      </c>
      <c r="B453">
        <v>0</v>
      </c>
      <c r="C453">
        <v>0</v>
      </c>
      <c r="D453">
        <v>6</v>
      </c>
      <c r="E453">
        <v>1</v>
      </c>
      <c r="F453">
        <v>0</v>
      </c>
      <c r="G453">
        <v>2</v>
      </c>
    </row>
    <row r="454" spans="1:7" x14ac:dyDescent="0.35">
      <c r="A454" t="s">
        <v>145</v>
      </c>
      <c r="B454">
        <v>0</v>
      </c>
      <c r="C454">
        <v>0</v>
      </c>
      <c r="D454">
        <v>7</v>
      </c>
      <c r="E454">
        <v>1</v>
      </c>
      <c r="F454">
        <v>0</v>
      </c>
      <c r="G454">
        <v>1</v>
      </c>
    </row>
    <row r="455" spans="1:7" x14ac:dyDescent="0.35">
      <c r="A455" t="s">
        <v>145</v>
      </c>
      <c r="B455">
        <v>0</v>
      </c>
      <c r="C455">
        <v>1</v>
      </c>
      <c r="D455">
        <v>0</v>
      </c>
      <c r="E455">
        <v>10</v>
      </c>
      <c r="F455">
        <v>1</v>
      </c>
      <c r="G455">
        <v>8</v>
      </c>
    </row>
    <row r="456" spans="1:7" x14ac:dyDescent="0.35">
      <c r="A456" t="s">
        <v>145</v>
      </c>
      <c r="B456">
        <v>0</v>
      </c>
      <c r="C456">
        <v>1</v>
      </c>
      <c r="D456">
        <v>1</v>
      </c>
      <c r="E456">
        <v>2</v>
      </c>
      <c r="F456">
        <v>0</v>
      </c>
      <c r="G456">
        <v>6</v>
      </c>
    </row>
    <row r="457" spans="1:7" x14ac:dyDescent="0.35">
      <c r="A457" t="s">
        <v>145</v>
      </c>
      <c r="B457">
        <v>0</v>
      </c>
      <c r="C457">
        <v>1</v>
      </c>
      <c r="D457">
        <v>2</v>
      </c>
      <c r="E457">
        <v>1</v>
      </c>
      <c r="F457">
        <v>0</v>
      </c>
      <c r="G457">
        <v>5</v>
      </c>
    </row>
    <row r="458" spans="1:7" x14ac:dyDescent="0.35">
      <c r="A458" t="s">
        <v>145</v>
      </c>
      <c r="B458">
        <v>0</v>
      </c>
      <c r="C458">
        <v>2</v>
      </c>
      <c r="D458">
        <v>2</v>
      </c>
      <c r="E458">
        <v>8</v>
      </c>
      <c r="F458">
        <v>1</v>
      </c>
      <c r="G458">
        <v>10</v>
      </c>
    </row>
    <row r="459" spans="1:7" x14ac:dyDescent="0.35">
      <c r="A459" t="s">
        <v>145</v>
      </c>
      <c r="B459">
        <v>0</v>
      </c>
      <c r="C459">
        <v>2</v>
      </c>
      <c r="D459">
        <v>3</v>
      </c>
      <c r="E459">
        <v>7</v>
      </c>
      <c r="F459">
        <v>0</v>
      </c>
      <c r="G459">
        <v>3</v>
      </c>
    </row>
    <row r="460" spans="1:7" x14ac:dyDescent="0.35">
      <c r="A460" t="s">
        <v>145</v>
      </c>
      <c r="B460">
        <v>0</v>
      </c>
      <c r="C460">
        <v>2</v>
      </c>
      <c r="D460">
        <v>4</v>
      </c>
      <c r="E460">
        <v>6</v>
      </c>
      <c r="F460">
        <v>1</v>
      </c>
      <c r="G460">
        <v>15</v>
      </c>
    </row>
    <row r="461" spans="1:7" x14ac:dyDescent="0.35">
      <c r="A461" t="s">
        <v>145</v>
      </c>
      <c r="B461">
        <v>0</v>
      </c>
      <c r="C461">
        <v>2</v>
      </c>
      <c r="D461">
        <v>6</v>
      </c>
      <c r="E461">
        <v>2</v>
      </c>
      <c r="F461">
        <v>0</v>
      </c>
      <c r="G461">
        <v>13</v>
      </c>
    </row>
    <row r="462" spans="1:7" x14ac:dyDescent="0.35">
      <c r="A462" t="s">
        <v>145</v>
      </c>
      <c r="B462">
        <v>1</v>
      </c>
      <c r="C462">
        <v>0</v>
      </c>
      <c r="D462">
        <v>4</v>
      </c>
      <c r="E462">
        <v>1</v>
      </c>
      <c r="F462">
        <v>1</v>
      </c>
      <c r="G462">
        <v>17</v>
      </c>
    </row>
    <row r="463" spans="1:7" x14ac:dyDescent="0.35">
      <c r="A463" t="s">
        <v>145</v>
      </c>
      <c r="B463">
        <v>1</v>
      </c>
      <c r="C463">
        <v>0</v>
      </c>
      <c r="D463">
        <v>5</v>
      </c>
      <c r="E463">
        <v>8</v>
      </c>
      <c r="F463">
        <v>0</v>
      </c>
      <c r="G463">
        <v>9</v>
      </c>
    </row>
    <row r="464" spans="1:7" x14ac:dyDescent="0.35">
      <c r="A464" t="s">
        <v>145</v>
      </c>
      <c r="B464">
        <v>1</v>
      </c>
      <c r="C464">
        <v>1</v>
      </c>
      <c r="D464">
        <v>5</v>
      </c>
      <c r="E464">
        <v>3</v>
      </c>
      <c r="F464">
        <v>1</v>
      </c>
      <c r="G464">
        <v>15</v>
      </c>
    </row>
    <row r="465" spans="1:7" x14ac:dyDescent="0.35">
      <c r="A465" t="s">
        <v>145</v>
      </c>
      <c r="B465">
        <v>1</v>
      </c>
      <c r="C465">
        <v>1</v>
      </c>
      <c r="D465">
        <v>6</v>
      </c>
      <c r="E465">
        <v>16</v>
      </c>
      <c r="F465">
        <v>1</v>
      </c>
      <c r="G465">
        <v>17</v>
      </c>
    </row>
    <row r="466" spans="1:7" x14ac:dyDescent="0.35">
      <c r="A466" t="s">
        <v>145</v>
      </c>
      <c r="B466">
        <v>1</v>
      </c>
      <c r="C466">
        <v>1</v>
      </c>
      <c r="D466">
        <v>7</v>
      </c>
      <c r="E466">
        <v>2</v>
      </c>
      <c r="F466">
        <v>0</v>
      </c>
      <c r="G466">
        <v>15</v>
      </c>
    </row>
    <row r="467" spans="1:7" x14ac:dyDescent="0.35">
      <c r="A467" t="s">
        <v>145</v>
      </c>
      <c r="B467">
        <v>1</v>
      </c>
      <c r="C467">
        <v>2</v>
      </c>
      <c r="D467">
        <v>7</v>
      </c>
      <c r="E467">
        <v>25</v>
      </c>
      <c r="F467">
        <v>2</v>
      </c>
      <c r="G467">
        <v>11</v>
      </c>
    </row>
    <row r="468" spans="1:7" x14ac:dyDescent="0.35">
      <c r="A468" t="s">
        <v>146</v>
      </c>
      <c r="B468">
        <v>0</v>
      </c>
      <c r="C468">
        <v>0</v>
      </c>
      <c r="D468">
        <v>0</v>
      </c>
      <c r="E468">
        <v>14</v>
      </c>
      <c r="F468">
        <v>1</v>
      </c>
      <c r="G468">
        <v>4</v>
      </c>
    </row>
    <row r="469" spans="1:7" x14ac:dyDescent="0.35">
      <c r="A469" t="s">
        <v>146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3</v>
      </c>
    </row>
    <row r="470" spans="1:7" x14ac:dyDescent="0.35">
      <c r="A470" t="s">
        <v>146</v>
      </c>
      <c r="B470">
        <v>0</v>
      </c>
      <c r="C470">
        <v>0</v>
      </c>
      <c r="D470">
        <v>2</v>
      </c>
      <c r="E470">
        <v>0</v>
      </c>
      <c r="F470">
        <v>0</v>
      </c>
      <c r="G470">
        <v>3</v>
      </c>
    </row>
    <row r="471" spans="1:7" x14ac:dyDescent="0.35">
      <c r="A471" t="s">
        <v>146</v>
      </c>
      <c r="B471">
        <v>0</v>
      </c>
      <c r="C471">
        <v>0</v>
      </c>
      <c r="D471">
        <v>3</v>
      </c>
      <c r="E471">
        <v>0</v>
      </c>
      <c r="F471">
        <v>0</v>
      </c>
      <c r="G471">
        <v>3</v>
      </c>
    </row>
    <row r="472" spans="1:7" x14ac:dyDescent="0.35">
      <c r="A472" t="s">
        <v>146</v>
      </c>
      <c r="B472">
        <v>0</v>
      </c>
      <c r="C472">
        <v>0</v>
      </c>
      <c r="D472">
        <v>4</v>
      </c>
      <c r="E472">
        <v>0</v>
      </c>
      <c r="F472">
        <v>0</v>
      </c>
      <c r="G472">
        <v>3</v>
      </c>
    </row>
    <row r="473" spans="1:7" x14ac:dyDescent="0.35">
      <c r="A473" t="s">
        <v>146</v>
      </c>
      <c r="B473">
        <v>0</v>
      </c>
      <c r="C473">
        <v>0</v>
      </c>
      <c r="D473">
        <v>5</v>
      </c>
      <c r="E473">
        <v>0</v>
      </c>
      <c r="F473">
        <v>0</v>
      </c>
      <c r="G473">
        <v>3</v>
      </c>
    </row>
    <row r="474" spans="1:7" x14ac:dyDescent="0.35">
      <c r="A474" t="s">
        <v>146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3</v>
      </c>
    </row>
    <row r="475" spans="1:7" x14ac:dyDescent="0.35">
      <c r="A475" t="s">
        <v>146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3</v>
      </c>
    </row>
    <row r="476" spans="1:7" x14ac:dyDescent="0.35">
      <c r="A476" t="s">
        <v>146</v>
      </c>
      <c r="B476">
        <v>0</v>
      </c>
      <c r="C476">
        <v>1</v>
      </c>
      <c r="D476">
        <v>0</v>
      </c>
      <c r="E476">
        <v>19</v>
      </c>
      <c r="F476">
        <v>2</v>
      </c>
      <c r="G476">
        <v>17</v>
      </c>
    </row>
    <row r="477" spans="1:7" x14ac:dyDescent="0.35">
      <c r="A477" t="s">
        <v>146</v>
      </c>
      <c r="B477">
        <v>0</v>
      </c>
      <c r="C477">
        <v>1</v>
      </c>
      <c r="D477">
        <v>1</v>
      </c>
      <c r="E477">
        <v>2</v>
      </c>
      <c r="F477">
        <v>0</v>
      </c>
      <c r="G477">
        <v>15</v>
      </c>
    </row>
    <row r="478" spans="1:7" x14ac:dyDescent="0.35">
      <c r="A478" t="s">
        <v>146</v>
      </c>
      <c r="B478">
        <v>0</v>
      </c>
      <c r="C478">
        <v>1</v>
      </c>
      <c r="D478">
        <v>2</v>
      </c>
      <c r="E478">
        <v>1</v>
      </c>
      <c r="F478">
        <v>0</v>
      </c>
      <c r="G478">
        <v>14</v>
      </c>
    </row>
    <row r="479" spans="1:7" x14ac:dyDescent="0.35">
      <c r="A479" t="s">
        <v>146</v>
      </c>
      <c r="B479">
        <v>0</v>
      </c>
      <c r="C479">
        <v>1</v>
      </c>
      <c r="D479">
        <v>3</v>
      </c>
      <c r="E479">
        <v>2</v>
      </c>
      <c r="F479">
        <v>0</v>
      </c>
      <c r="G479">
        <v>12</v>
      </c>
    </row>
    <row r="480" spans="1:7" x14ac:dyDescent="0.35">
      <c r="A480" t="s">
        <v>146</v>
      </c>
      <c r="B480">
        <v>0</v>
      </c>
      <c r="C480">
        <v>1</v>
      </c>
      <c r="D480">
        <v>4</v>
      </c>
      <c r="E480">
        <v>2</v>
      </c>
      <c r="F480">
        <v>0</v>
      </c>
      <c r="G480">
        <v>10</v>
      </c>
    </row>
    <row r="481" spans="1:7" x14ac:dyDescent="0.35">
      <c r="A481" t="s">
        <v>146</v>
      </c>
      <c r="B481">
        <v>0</v>
      </c>
      <c r="C481">
        <v>1</v>
      </c>
      <c r="D481">
        <v>5</v>
      </c>
      <c r="E481">
        <v>5</v>
      </c>
      <c r="F481">
        <v>0</v>
      </c>
      <c r="G481">
        <v>5</v>
      </c>
    </row>
    <row r="482" spans="1:7" x14ac:dyDescent="0.35">
      <c r="A482" t="s">
        <v>146</v>
      </c>
      <c r="B482">
        <v>0</v>
      </c>
      <c r="C482">
        <v>2</v>
      </c>
      <c r="D482">
        <v>2</v>
      </c>
      <c r="E482">
        <v>3</v>
      </c>
      <c r="F482">
        <v>1</v>
      </c>
      <c r="G482">
        <v>15</v>
      </c>
    </row>
    <row r="483" spans="1:7" x14ac:dyDescent="0.35">
      <c r="A483" t="s">
        <v>146</v>
      </c>
      <c r="B483">
        <v>0</v>
      </c>
      <c r="C483">
        <v>2</v>
      </c>
      <c r="D483">
        <v>3</v>
      </c>
      <c r="E483">
        <v>6</v>
      </c>
      <c r="F483">
        <v>0</v>
      </c>
      <c r="G483">
        <v>9</v>
      </c>
    </row>
    <row r="484" spans="1:7" x14ac:dyDescent="0.35">
      <c r="A484" t="s">
        <v>146</v>
      </c>
      <c r="B484">
        <v>0</v>
      </c>
      <c r="C484">
        <v>2</v>
      </c>
      <c r="D484">
        <v>4</v>
      </c>
      <c r="E484">
        <v>2</v>
      </c>
      <c r="F484">
        <v>0</v>
      </c>
      <c r="G484">
        <v>7</v>
      </c>
    </row>
    <row r="485" spans="1:7" x14ac:dyDescent="0.35">
      <c r="A485" t="s">
        <v>146</v>
      </c>
      <c r="B485">
        <v>0</v>
      </c>
      <c r="C485">
        <v>2</v>
      </c>
      <c r="D485">
        <v>5</v>
      </c>
      <c r="E485">
        <v>1</v>
      </c>
      <c r="F485">
        <v>0</v>
      </c>
      <c r="G485">
        <v>6</v>
      </c>
    </row>
    <row r="486" spans="1:7" x14ac:dyDescent="0.35">
      <c r="A486" t="s">
        <v>146</v>
      </c>
      <c r="B486">
        <v>0</v>
      </c>
      <c r="C486">
        <v>2</v>
      </c>
      <c r="D486">
        <v>6</v>
      </c>
      <c r="E486">
        <v>3</v>
      </c>
      <c r="F486">
        <v>0</v>
      </c>
      <c r="G486">
        <v>3</v>
      </c>
    </row>
    <row r="487" spans="1:7" x14ac:dyDescent="0.35">
      <c r="A487" t="s">
        <v>146</v>
      </c>
      <c r="B487">
        <v>1</v>
      </c>
      <c r="C487">
        <v>0</v>
      </c>
      <c r="D487">
        <v>4</v>
      </c>
      <c r="E487">
        <v>5</v>
      </c>
      <c r="F487">
        <v>1</v>
      </c>
      <c r="G487">
        <v>13</v>
      </c>
    </row>
    <row r="488" spans="1:7" x14ac:dyDescent="0.35">
      <c r="A488" t="s">
        <v>146</v>
      </c>
      <c r="B488">
        <v>1</v>
      </c>
      <c r="C488">
        <v>0</v>
      </c>
      <c r="D488">
        <v>5</v>
      </c>
      <c r="E488">
        <v>5</v>
      </c>
      <c r="F488">
        <v>0</v>
      </c>
      <c r="G488">
        <v>8</v>
      </c>
    </row>
    <row r="489" spans="1:7" x14ac:dyDescent="0.35">
      <c r="A489" t="s">
        <v>146</v>
      </c>
      <c r="B489">
        <v>1</v>
      </c>
      <c r="C489">
        <v>1</v>
      </c>
      <c r="D489">
        <v>5</v>
      </c>
      <c r="E489">
        <v>3</v>
      </c>
      <c r="F489">
        <v>1</v>
      </c>
      <c r="G489">
        <v>15</v>
      </c>
    </row>
    <row r="490" spans="1:7" x14ac:dyDescent="0.35">
      <c r="A490" t="s">
        <v>146</v>
      </c>
      <c r="B490">
        <v>1</v>
      </c>
      <c r="C490">
        <v>1</v>
      </c>
      <c r="D490">
        <v>6</v>
      </c>
      <c r="E490">
        <v>6</v>
      </c>
      <c r="F490">
        <v>0</v>
      </c>
      <c r="G490">
        <v>9</v>
      </c>
    </row>
    <row r="491" spans="1:7" x14ac:dyDescent="0.35">
      <c r="A491" t="s">
        <v>146</v>
      </c>
      <c r="B491">
        <v>1</v>
      </c>
      <c r="C491">
        <v>2</v>
      </c>
      <c r="D491">
        <v>6</v>
      </c>
      <c r="E491">
        <v>8</v>
      </c>
      <c r="F491">
        <v>1</v>
      </c>
      <c r="G491">
        <v>10</v>
      </c>
    </row>
    <row r="492" spans="1:7" x14ac:dyDescent="0.35">
      <c r="A492" t="s">
        <v>146</v>
      </c>
      <c r="B492">
        <v>1</v>
      </c>
      <c r="C492">
        <v>2</v>
      </c>
      <c r="D492">
        <v>7</v>
      </c>
      <c r="E492">
        <v>15</v>
      </c>
      <c r="F492">
        <v>1</v>
      </c>
      <c r="G492">
        <v>13</v>
      </c>
    </row>
    <row r="493" spans="1:7" x14ac:dyDescent="0.35">
      <c r="A493" t="s">
        <v>147</v>
      </c>
      <c r="B493">
        <v>0</v>
      </c>
      <c r="C493">
        <v>0</v>
      </c>
      <c r="D493">
        <v>0</v>
      </c>
      <c r="E493">
        <v>17</v>
      </c>
      <c r="F493">
        <v>1</v>
      </c>
      <c r="G493">
        <v>1</v>
      </c>
    </row>
    <row r="494" spans="1:7" x14ac:dyDescent="0.35">
      <c r="A494" t="s">
        <v>147</v>
      </c>
      <c r="B494">
        <v>0</v>
      </c>
      <c r="C494">
        <v>0</v>
      </c>
      <c r="D494">
        <v>1</v>
      </c>
      <c r="E494">
        <v>3</v>
      </c>
      <c r="F494">
        <v>1</v>
      </c>
      <c r="G494">
        <v>16</v>
      </c>
    </row>
    <row r="495" spans="1:7" x14ac:dyDescent="0.35">
      <c r="A495" t="s">
        <v>147</v>
      </c>
      <c r="B495">
        <v>0</v>
      </c>
      <c r="C495">
        <v>0</v>
      </c>
      <c r="D495">
        <v>2</v>
      </c>
      <c r="E495">
        <v>1</v>
      </c>
      <c r="F495">
        <v>0</v>
      </c>
      <c r="G495">
        <v>15</v>
      </c>
    </row>
    <row r="496" spans="1:7" x14ac:dyDescent="0.35">
      <c r="A496" t="s">
        <v>147</v>
      </c>
      <c r="B496">
        <v>0</v>
      </c>
      <c r="C496">
        <v>0</v>
      </c>
      <c r="D496">
        <v>3</v>
      </c>
      <c r="E496">
        <v>0</v>
      </c>
      <c r="F496">
        <v>0</v>
      </c>
      <c r="G496">
        <v>15</v>
      </c>
    </row>
    <row r="497" spans="1:7" x14ac:dyDescent="0.35">
      <c r="A497" t="s">
        <v>147</v>
      </c>
      <c r="B497">
        <v>0</v>
      </c>
      <c r="C497">
        <v>0</v>
      </c>
      <c r="D497">
        <v>4</v>
      </c>
      <c r="E497">
        <v>3</v>
      </c>
      <c r="F497">
        <v>0</v>
      </c>
      <c r="G497">
        <v>12</v>
      </c>
    </row>
    <row r="498" spans="1:7" x14ac:dyDescent="0.35">
      <c r="A498" t="s">
        <v>147</v>
      </c>
      <c r="B498">
        <v>0</v>
      </c>
      <c r="C498">
        <v>0</v>
      </c>
      <c r="D498">
        <v>5</v>
      </c>
      <c r="E498">
        <v>1</v>
      </c>
      <c r="F498">
        <v>0</v>
      </c>
      <c r="G498">
        <v>11</v>
      </c>
    </row>
    <row r="499" spans="1:7" x14ac:dyDescent="0.35">
      <c r="A499" t="s">
        <v>147</v>
      </c>
      <c r="B499">
        <v>0</v>
      </c>
      <c r="C499">
        <v>0</v>
      </c>
      <c r="D499">
        <v>6</v>
      </c>
      <c r="E499">
        <v>1</v>
      </c>
      <c r="F499">
        <v>0</v>
      </c>
      <c r="G499">
        <v>10</v>
      </c>
    </row>
    <row r="500" spans="1:7" x14ac:dyDescent="0.35">
      <c r="A500" t="s">
        <v>147</v>
      </c>
      <c r="B500">
        <v>0</v>
      </c>
      <c r="C500">
        <v>0</v>
      </c>
      <c r="D500">
        <v>7</v>
      </c>
      <c r="E500">
        <v>0</v>
      </c>
      <c r="F500">
        <v>0</v>
      </c>
      <c r="G500">
        <v>10</v>
      </c>
    </row>
    <row r="501" spans="1:7" x14ac:dyDescent="0.35">
      <c r="A501" t="s">
        <v>147</v>
      </c>
      <c r="B501">
        <v>0</v>
      </c>
      <c r="C501">
        <v>1</v>
      </c>
      <c r="D501">
        <v>0</v>
      </c>
      <c r="E501">
        <v>19</v>
      </c>
      <c r="F501">
        <v>2</v>
      </c>
      <c r="G501">
        <v>17</v>
      </c>
    </row>
    <row r="502" spans="1:7" x14ac:dyDescent="0.35">
      <c r="A502" t="s">
        <v>147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16</v>
      </c>
    </row>
    <row r="503" spans="1:7" x14ac:dyDescent="0.35">
      <c r="A503" t="s">
        <v>147</v>
      </c>
      <c r="B503">
        <v>0</v>
      </c>
      <c r="C503">
        <v>1</v>
      </c>
      <c r="D503">
        <v>3</v>
      </c>
      <c r="E503">
        <v>1</v>
      </c>
      <c r="F503">
        <v>0</v>
      </c>
      <c r="G503">
        <v>15</v>
      </c>
    </row>
    <row r="504" spans="1:7" x14ac:dyDescent="0.35">
      <c r="A504" t="s">
        <v>147</v>
      </c>
      <c r="B504">
        <v>0</v>
      </c>
      <c r="C504">
        <v>1</v>
      </c>
      <c r="D504">
        <v>4</v>
      </c>
      <c r="E504">
        <v>5</v>
      </c>
      <c r="F504">
        <v>0</v>
      </c>
      <c r="G504">
        <v>10</v>
      </c>
    </row>
    <row r="505" spans="1:7" x14ac:dyDescent="0.35">
      <c r="A505" t="s">
        <v>147</v>
      </c>
      <c r="B505">
        <v>0</v>
      </c>
      <c r="C505">
        <v>1</v>
      </c>
      <c r="D505">
        <v>5</v>
      </c>
      <c r="E505">
        <v>6</v>
      </c>
      <c r="F505">
        <v>0</v>
      </c>
      <c r="G505">
        <v>4</v>
      </c>
    </row>
    <row r="506" spans="1:7" x14ac:dyDescent="0.35">
      <c r="A506" t="s">
        <v>147</v>
      </c>
      <c r="B506">
        <v>0</v>
      </c>
      <c r="C506">
        <v>1</v>
      </c>
      <c r="D506">
        <v>6</v>
      </c>
      <c r="E506">
        <v>3</v>
      </c>
      <c r="F506">
        <v>0</v>
      </c>
      <c r="G506">
        <v>1</v>
      </c>
    </row>
    <row r="507" spans="1:7" x14ac:dyDescent="0.35">
      <c r="A507" t="s">
        <v>147</v>
      </c>
      <c r="B507">
        <v>0</v>
      </c>
      <c r="C507">
        <v>1</v>
      </c>
      <c r="D507">
        <v>7</v>
      </c>
      <c r="E507">
        <v>1</v>
      </c>
      <c r="F507">
        <v>0</v>
      </c>
      <c r="G507">
        <v>0</v>
      </c>
    </row>
    <row r="508" spans="1:7" x14ac:dyDescent="0.35">
      <c r="A508" t="s">
        <v>147</v>
      </c>
      <c r="B508">
        <v>0</v>
      </c>
      <c r="C508">
        <v>2</v>
      </c>
      <c r="D508">
        <v>2</v>
      </c>
      <c r="E508">
        <v>9</v>
      </c>
      <c r="F508">
        <v>1</v>
      </c>
      <c r="G508">
        <v>9</v>
      </c>
    </row>
    <row r="509" spans="1:7" x14ac:dyDescent="0.35">
      <c r="A509" t="s">
        <v>147</v>
      </c>
      <c r="B509">
        <v>0</v>
      </c>
      <c r="C509">
        <v>2</v>
      </c>
      <c r="D509">
        <v>3</v>
      </c>
      <c r="E509">
        <v>7</v>
      </c>
      <c r="F509">
        <v>0</v>
      </c>
      <c r="G509">
        <v>2</v>
      </c>
    </row>
    <row r="510" spans="1:7" x14ac:dyDescent="0.35">
      <c r="A510" t="s">
        <v>147</v>
      </c>
      <c r="B510">
        <v>0</v>
      </c>
      <c r="C510">
        <v>2</v>
      </c>
      <c r="D510">
        <v>4</v>
      </c>
      <c r="E510">
        <v>4</v>
      </c>
      <c r="F510">
        <v>1</v>
      </c>
      <c r="G510">
        <v>16</v>
      </c>
    </row>
    <row r="511" spans="1:7" x14ac:dyDescent="0.35">
      <c r="A511" t="s">
        <v>147</v>
      </c>
      <c r="B511">
        <v>0</v>
      </c>
      <c r="C511">
        <v>2</v>
      </c>
      <c r="D511">
        <v>5</v>
      </c>
      <c r="E511">
        <v>1</v>
      </c>
      <c r="F511">
        <v>0</v>
      </c>
      <c r="G511">
        <v>15</v>
      </c>
    </row>
    <row r="512" spans="1:7" x14ac:dyDescent="0.35">
      <c r="A512" t="s">
        <v>147</v>
      </c>
      <c r="B512">
        <v>0</v>
      </c>
      <c r="C512">
        <v>2</v>
      </c>
      <c r="D512">
        <v>6</v>
      </c>
      <c r="E512">
        <v>10</v>
      </c>
      <c r="F512">
        <v>0</v>
      </c>
      <c r="G512">
        <v>5</v>
      </c>
    </row>
    <row r="513" spans="1:7" x14ac:dyDescent="0.35">
      <c r="A513" t="s">
        <v>147</v>
      </c>
      <c r="B513">
        <v>1</v>
      </c>
      <c r="C513">
        <v>0</v>
      </c>
      <c r="D513">
        <v>4</v>
      </c>
      <c r="E513">
        <v>2</v>
      </c>
      <c r="F513">
        <v>1</v>
      </c>
      <c r="G513">
        <v>16</v>
      </c>
    </row>
    <row r="514" spans="1:7" x14ac:dyDescent="0.35">
      <c r="A514" t="s">
        <v>147</v>
      </c>
      <c r="B514">
        <v>1</v>
      </c>
      <c r="C514">
        <v>0</v>
      </c>
      <c r="D514">
        <v>5</v>
      </c>
      <c r="E514">
        <v>5</v>
      </c>
      <c r="F514">
        <v>0</v>
      </c>
      <c r="G514">
        <v>11</v>
      </c>
    </row>
    <row r="515" spans="1:7" x14ac:dyDescent="0.35">
      <c r="A515" t="s">
        <v>147</v>
      </c>
      <c r="B515">
        <v>1</v>
      </c>
      <c r="C515">
        <v>1</v>
      </c>
      <c r="D515">
        <v>5</v>
      </c>
      <c r="E515">
        <v>3</v>
      </c>
      <c r="F515">
        <v>1</v>
      </c>
      <c r="G515">
        <v>15</v>
      </c>
    </row>
    <row r="516" spans="1:7" x14ac:dyDescent="0.35">
      <c r="A516" t="s">
        <v>147</v>
      </c>
      <c r="B516">
        <v>1</v>
      </c>
      <c r="C516">
        <v>1</v>
      </c>
      <c r="D516">
        <v>6</v>
      </c>
      <c r="E516">
        <v>7</v>
      </c>
      <c r="F516">
        <v>0</v>
      </c>
      <c r="G516">
        <v>8</v>
      </c>
    </row>
    <row r="517" spans="1:7" x14ac:dyDescent="0.35">
      <c r="A517" t="s">
        <v>147</v>
      </c>
      <c r="B517">
        <v>1</v>
      </c>
      <c r="C517">
        <v>2</v>
      </c>
      <c r="D517">
        <v>7</v>
      </c>
      <c r="E517">
        <v>6</v>
      </c>
      <c r="F517">
        <v>1</v>
      </c>
      <c r="G517">
        <v>12</v>
      </c>
    </row>
    <row r="518" spans="1:7" x14ac:dyDescent="0.35">
      <c r="A518" t="s">
        <v>148</v>
      </c>
      <c r="B518">
        <v>0</v>
      </c>
      <c r="C518">
        <v>0</v>
      </c>
      <c r="D518">
        <v>0</v>
      </c>
      <c r="E518">
        <v>31</v>
      </c>
      <c r="F518">
        <v>2</v>
      </c>
      <c r="G518">
        <v>5</v>
      </c>
    </row>
    <row r="519" spans="1:7" x14ac:dyDescent="0.35">
      <c r="A519" t="s">
        <v>148</v>
      </c>
      <c r="B519">
        <v>0</v>
      </c>
      <c r="C519">
        <v>0</v>
      </c>
      <c r="D519">
        <v>1</v>
      </c>
      <c r="E519">
        <v>4</v>
      </c>
      <c r="F519">
        <v>0</v>
      </c>
      <c r="G519">
        <v>1</v>
      </c>
    </row>
    <row r="520" spans="1:7" x14ac:dyDescent="0.35">
      <c r="A520" t="s">
        <v>148</v>
      </c>
      <c r="B520">
        <v>0</v>
      </c>
      <c r="C520">
        <v>0</v>
      </c>
      <c r="D520">
        <v>2</v>
      </c>
      <c r="E520">
        <v>3</v>
      </c>
      <c r="F520">
        <v>1</v>
      </c>
      <c r="G520">
        <v>16</v>
      </c>
    </row>
    <row r="521" spans="1:7" x14ac:dyDescent="0.35">
      <c r="A521" t="s">
        <v>148</v>
      </c>
      <c r="B521">
        <v>0</v>
      </c>
      <c r="C521">
        <v>0</v>
      </c>
      <c r="D521">
        <v>3</v>
      </c>
      <c r="E521">
        <v>4</v>
      </c>
      <c r="F521">
        <v>0</v>
      </c>
      <c r="G521">
        <v>12</v>
      </c>
    </row>
    <row r="522" spans="1:7" x14ac:dyDescent="0.35">
      <c r="A522" t="s">
        <v>148</v>
      </c>
      <c r="B522">
        <v>0</v>
      </c>
      <c r="C522">
        <v>0</v>
      </c>
      <c r="D522">
        <v>4</v>
      </c>
      <c r="E522">
        <v>0</v>
      </c>
      <c r="F522">
        <v>0</v>
      </c>
      <c r="G522">
        <v>12</v>
      </c>
    </row>
    <row r="523" spans="1:7" x14ac:dyDescent="0.35">
      <c r="A523" t="s">
        <v>148</v>
      </c>
      <c r="B523">
        <v>0</v>
      </c>
      <c r="C523">
        <v>0</v>
      </c>
      <c r="D523">
        <v>5</v>
      </c>
      <c r="E523">
        <v>0</v>
      </c>
      <c r="F523">
        <v>0</v>
      </c>
      <c r="G523">
        <v>12</v>
      </c>
    </row>
    <row r="524" spans="1:7" x14ac:dyDescent="0.35">
      <c r="A524" t="s">
        <v>148</v>
      </c>
      <c r="B524">
        <v>0</v>
      </c>
      <c r="C524">
        <v>0</v>
      </c>
      <c r="D524">
        <v>6</v>
      </c>
      <c r="E524">
        <v>0</v>
      </c>
      <c r="F524">
        <v>0</v>
      </c>
      <c r="G524">
        <v>12</v>
      </c>
    </row>
    <row r="525" spans="1:7" x14ac:dyDescent="0.35">
      <c r="A525" t="s">
        <v>148</v>
      </c>
      <c r="B525">
        <v>0</v>
      </c>
      <c r="C525">
        <v>0</v>
      </c>
      <c r="D525">
        <v>7</v>
      </c>
      <c r="E525">
        <v>0</v>
      </c>
      <c r="F525">
        <v>0</v>
      </c>
      <c r="G525">
        <v>12</v>
      </c>
    </row>
    <row r="526" spans="1:7" x14ac:dyDescent="0.35">
      <c r="A526" t="s">
        <v>148</v>
      </c>
      <c r="B526">
        <v>0</v>
      </c>
      <c r="C526">
        <v>1</v>
      </c>
      <c r="D526">
        <v>0</v>
      </c>
      <c r="E526">
        <v>24</v>
      </c>
      <c r="F526">
        <v>2</v>
      </c>
      <c r="G526">
        <v>12</v>
      </c>
    </row>
    <row r="527" spans="1:7" x14ac:dyDescent="0.35">
      <c r="A527" t="s">
        <v>148</v>
      </c>
      <c r="B527">
        <v>0</v>
      </c>
      <c r="C527">
        <v>1</v>
      </c>
      <c r="D527">
        <v>1</v>
      </c>
      <c r="E527">
        <v>5</v>
      </c>
      <c r="F527">
        <v>0</v>
      </c>
      <c r="G527">
        <v>7</v>
      </c>
    </row>
    <row r="528" spans="1:7" x14ac:dyDescent="0.35">
      <c r="A528" t="s">
        <v>148</v>
      </c>
      <c r="B528">
        <v>0</v>
      </c>
      <c r="C528">
        <v>1</v>
      </c>
      <c r="D528">
        <v>2</v>
      </c>
      <c r="E528">
        <v>4</v>
      </c>
      <c r="F528">
        <v>0</v>
      </c>
      <c r="G528">
        <v>3</v>
      </c>
    </row>
    <row r="529" spans="1:7" x14ac:dyDescent="0.35">
      <c r="A529" t="s">
        <v>148</v>
      </c>
      <c r="B529">
        <v>0</v>
      </c>
      <c r="C529">
        <v>1</v>
      </c>
      <c r="D529">
        <v>3</v>
      </c>
      <c r="E529">
        <v>2</v>
      </c>
      <c r="F529">
        <v>0</v>
      </c>
      <c r="G529">
        <v>1</v>
      </c>
    </row>
    <row r="530" spans="1:7" x14ac:dyDescent="0.35">
      <c r="A530" t="s">
        <v>148</v>
      </c>
      <c r="B530">
        <v>0</v>
      </c>
      <c r="C530">
        <v>1</v>
      </c>
      <c r="D530">
        <v>4</v>
      </c>
      <c r="E530">
        <v>9</v>
      </c>
      <c r="F530">
        <v>1</v>
      </c>
      <c r="G530">
        <v>10</v>
      </c>
    </row>
    <row r="531" spans="1:7" x14ac:dyDescent="0.35">
      <c r="A531" t="s">
        <v>148</v>
      </c>
      <c r="B531">
        <v>0</v>
      </c>
      <c r="C531">
        <v>1</v>
      </c>
      <c r="D531">
        <v>5</v>
      </c>
      <c r="E531">
        <v>15</v>
      </c>
      <c r="F531">
        <v>1</v>
      </c>
      <c r="G531">
        <v>13</v>
      </c>
    </row>
    <row r="532" spans="1:7" x14ac:dyDescent="0.35">
      <c r="A532" t="s">
        <v>148</v>
      </c>
      <c r="B532">
        <v>0</v>
      </c>
      <c r="C532">
        <v>1</v>
      </c>
      <c r="D532">
        <v>6</v>
      </c>
      <c r="E532">
        <v>8</v>
      </c>
      <c r="F532">
        <v>0</v>
      </c>
      <c r="G532">
        <v>5</v>
      </c>
    </row>
    <row r="533" spans="1:7" x14ac:dyDescent="0.35">
      <c r="A533" t="s">
        <v>148</v>
      </c>
      <c r="B533">
        <v>0</v>
      </c>
      <c r="C533">
        <v>1</v>
      </c>
      <c r="D533">
        <v>7</v>
      </c>
      <c r="E533">
        <v>4</v>
      </c>
      <c r="F533">
        <v>0</v>
      </c>
      <c r="G533">
        <v>1</v>
      </c>
    </row>
    <row r="534" spans="1:7" x14ac:dyDescent="0.35">
      <c r="A534" t="s">
        <v>148</v>
      </c>
      <c r="B534">
        <v>0</v>
      </c>
      <c r="C534">
        <v>2</v>
      </c>
      <c r="D534">
        <v>1</v>
      </c>
      <c r="E534">
        <v>2</v>
      </c>
      <c r="F534">
        <v>1</v>
      </c>
      <c r="G534">
        <v>16</v>
      </c>
    </row>
    <row r="535" spans="1:7" x14ac:dyDescent="0.35">
      <c r="A535" t="s">
        <v>148</v>
      </c>
      <c r="B535">
        <v>0</v>
      </c>
      <c r="C535">
        <v>2</v>
      </c>
      <c r="D535">
        <v>2</v>
      </c>
      <c r="E535">
        <v>10</v>
      </c>
      <c r="F535">
        <v>0</v>
      </c>
      <c r="G535">
        <v>6</v>
      </c>
    </row>
    <row r="536" spans="1:7" x14ac:dyDescent="0.35">
      <c r="A536" t="s">
        <v>148</v>
      </c>
      <c r="B536">
        <v>0</v>
      </c>
      <c r="C536">
        <v>2</v>
      </c>
      <c r="D536">
        <v>3</v>
      </c>
      <c r="E536">
        <v>17</v>
      </c>
      <c r="F536">
        <v>1</v>
      </c>
      <c r="G536">
        <v>7</v>
      </c>
    </row>
    <row r="537" spans="1:7" x14ac:dyDescent="0.35">
      <c r="A537" t="s">
        <v>148</v>
      </c>
      <c r="B537">
        <v>0</v>
      </c>
      <c r="C537">
        <v>2</v>
      </c>
      <c r="D537">
        <v>4</v>
      </c>
      <c r="E537">
        <v>12</v>
      </c>
      <c r="F537">
        <v>1</v>
      </c>
      <c r="G537">
        <v>13</v>
      </c>
    </row>
    <row r="538" spans="1:7" x14ac:dyDescent="0.35">
      <c r="A538" t="s">
        <v>148</v>
      </c>
      <c r="B538">
        <v>0</v>
      </c>
      <c r="C538">
        <v>2</v>
      </c>
      <c r="D538">
        <v>5</v>
      </c>
      <c r="E538">
        <v>11</v>
      </c>
      <c r="F538">
        <v>0</v>
      </c>
      <c r="G538">
        <v>2</v>
      </c>
    </row>
    <row r="539" spans="1:7" x14ac:dyDescent="0.35">
      <c r="A539" t="s">
        <v>148</v>
      </c>
      <c r="B539">
        <v>0</v>
      </c>
      <c r="C539">
        <v>2</v>
      </c>
      <c r="D539">
        <v>6</v>
      </c>
      <c r="E539">
        <v>6</v>
      </c>
      <c r="F539">
        <v>1</v>
      </c>
      <c r="G539">
        <v>14</v>
      </c>
    </row>
    <row r="540" spans="1:7" x14ac:dyDescent="0.35">
      <c r="A540" t="s">
        <v>148</v>
      </c>
      <c r="B540">
        <v>0</v>
      </c>
      <c r="C540">
        <v>2</v>
      </c>
      <c r="D540">
        <v>7</v>
      </c>
      <c r="E540">
        <v>5</v>
      </c>
      <c r="F540">
        <v>0</v>
      </c>
      <c r="G540">
        <v>9</v>
      </c>
    </row>
    <row r="541" spans="1:7" x14ac:dyDescent="0.35">
      <c r="A541" t="s">
        <v>148</v>
      </c>
      <c r="B541">
        <v>1</v>
      </c>
      <c r="C541">
        <v>0</v>
      </c>
      <c r="D541">
        <v>4</v>
      </c>
      <c r="E541">
        <v>10</v>
      </c>
      <c r="F541">
        <v>1</v>
      </c>
      <c r="G541">
        <v>8</v>
      </c>
    </row>
    <row r="542" spans="1:7" x14ac:dyDescent="0.35">
      <c r="A542" t="s">
        <v>148</v>
      </c>
      <c r="B542">
        <v>1</v>
      </c>
      <c r="C542">
        <v>0</v>
      </c>
      <c r="D542">
        <v>5</v>
      </c>
      <c r="E542">
        <v>9</v>
      </c>
      <c r="F542">
        <v>1</v>
      </c>
      <c r="G542">
        <v>17</v>
      </c>
    </row>
    <row r="543" spans="1:7" x14ac:dyDescent="0.35">
      <c r="A543" t="s">
        <v>148</v>
      </c>
      <c r="B543">
        <v>1</v>
      </c>
      <c r="C543">
        <v>1</v>
      </c>
      <c r="D543">
        <v>5</v>
      </c>
      <c r="E543">
        <v>3</v>
      </c>
      <c r="F543">
        <v>1</v>
      </c>
      <c r="G543">
        <v>15</v>
      </c>
    </row>
    <row r="544" spans="1:7" x14ac:dyDescent="0.35">
      <c r="A544" t="s">
        <v>148</v>
      </c>
      <c r="B544">
        <v>1</v>
      </c>
      <c r="C544">
        <v>1</v>
      </c>
      <c r="D544">
        <v>6</v>
      </c>
      <c r="E544">
        <v>8</v>
      </c>
      <c r="F544">
        <v>0</v>
      </c>
      <c r="G544">
        <v>7</v>
      </c>
    </row>
    <row r="545" spans="1:7" x14ac:dyDescent="0.35">
      <c r="A545" t="s">
        <v>148</v>
      </c>
      <c r="B545">
        <v>1</v>
      </c>
      <c r="C545">
        <v>1</v>
      </c>
      <c r="D545">
        <v>7</v>
      </c>
      <c r="E545">
        <v>1</v>
      </c>
      <c r="F545">
        <v>0</v>
      </c>
      <c r="G545">
        <v>6</v>
      </c>
    </row>
    <row r="546" spans="1:7" x14ac:dyDescent="0.35">
      <c r="A546" t="s">
        <v>148</v>
      </c>
      <c r="B546">
        <v>1</v>
      </c>
      <c r="C546">
        <v>2</v>
      </c>
      <c r="D546">
        <v>6</v>
      </c>
      <c r="E546">
        <v>11</v>
      </c>
      <c r="F546">
        <v>1</v>
      </c>
      <c r="G546">
        <v>7</v>
      </c>
    </row>
    <row r="547" spans="1:7" x14ac:dyDescent="0.35">
      <c r="A547" t="s">
        <v>148</v>
      </c>
      <c r="B547">
        <v>1</v>
      </c>
      <c r="C547">
        <v>2</v>
      </c>
      <c r="D547">
        <v>7</v>
      </c>
      <c r="E547">
        <v>30</v>
      </c>
      <c r="F547">
        <v>2</v>
      </c>
      <c r="G547">
        <v>13</v>
      </c>
    </row>
    <row r="548" spans="1:7" x14ac:dyDescent="0.35">
      <c r="A548" t="s">
        <v>149</v>
      </c>
      <c r="B548">
        <v>0</v>
      </c>
      <c r="C548">
        <v>0</v>
      </c>
      <c r="D548">
        <v>0</v>
      </c>
      <c r="E548">
        <v>24</v>
      </c>
      <c r="F548">
        <v>2</v>
      </c>
      <c r="G548">
        <v>12</v>
      </c>
    </row>
    <row r="549" spans="1:7" x14ac:dyDescent="0.35">
      <c r="A549" t="s">
        <v>149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11</v>
      </c>
    </row>
    <row r="550" spans="1:7" x14ac:dyDescent="0.35">
      <c r="A550" t="s">
        <v>149</v>
      </c>
      <c r="B550">
        <v>0</v>
      </c>
      <c r="C550">
        <v>0</v>
      </c>
      <c r="D550">
        <v>2</v>
      </c>
      <c r="E550">
        <v>3</v>
      </c>
      <c r="F550">
        <v>0</v>
      </c>
      <c r="G550">
        <v>8</v>
      </c>
    </row>
    <row r="551" spans="1:7" x14ac:dyDescent="0.35">
      <c r="A551" t="s">
        <v>149</v>
      </c>
      <c r="B551">
        <v>0</v>
      </c>
      <c r="C551">
        <v>0</v>
      </c>
      <c r="D551">
        <v>3</v>
      </c>
      <c r="E551">
        <v>1</v>
      </c>
      <c r="F551">
        <v>0</v>
      </c>
      <c r="G551">
        <v>7</v>
      </c>
    </row>
    <row r="552" spans="1:7" x14ac:dyDescent="0.35">
      <c r="A552" t="s">
        <v>149</v>
      </c>
      <c r="B552">
        <v>0</v>
      </c>
      <c r="C552">
        <v>0</v>
      </c>
      <c r="D552">
        <v>4</v>
      </c>
      <c r="E552">
        <v>3</v>
      </c>
      <c r="F552">
        <v>0</v>
      </c>
      <c r="G552">
        <v>4</v>
      </c>
    </row>
    <row r="553" spans="1:7" x14ac:dyDescent="0.35">
      <c r="A553" t="s">
        <v>149</v>
      </c>
      <c r="B553">
        <v>0</v>
      </c>
      <c r="C553">
        <v>0</v>
      </c>
      <c r="D553">
        <v>5</v>
      </c>
      <c r="E553">
        <v>6</v>
      </c>
      <c r="F553">
        <v>1</v>
      </c>
      <c r="G553">
        <v>16</v>
      </c>
    </row>
    <row r="554" spans="1:7" x14ac:dyDescent="0.35">
      <c r="A554" t="s">
        <v>149</v>
      </c>
      <c r="B554">
        <v>0</v>
      </c>
      <c r="C554">
        <v>0</v>
      </c>
      <c r="D554">
        <v>6</v>
      </c>
      <c r="E554">
        <v>1</v>
      </c>
      <c r="F554">
        <v>0</v>
      </c>
      <c r="G554">
        <v>15</v>
      </c>
    </row>
    <row r="555" spans="1:7" x14ac:dyDescent="0.35">
      <c r="A555" t="s">
        <v>149</v>
      </c>
      <c r="B555">
        <v>0</v>
      </c>
      <c r="C555">
        <v>0</v>
      </c>
      <c r="D555">
        <v>7</v>
      </c>
      <c r="E555">
        <v>0</v>
      </c>
      <c r="F555">
        <v>0</v>
      </c>
      <c r="G555">
        <v>15</v>
      </c>
    </row>
    <row r="556" spans="1:7" x14ac:dyDescent="0.35">
      <c r="A556" t="s">
        <v>149</v>
      </c>
      <c r="B556">
        <v>0</v>
      </c>
      <c r="C556">
        <v>1</v>
      </c>
      <c r="D556">
        <v>0</v>
      </c>
      <c r="E556">
        <v>10</v>
      </c>
      <c r="F556">
        <v>1</v>
      </c>
      <c r="G556">
        <v>8</v>
      </c>
    </row>
    <row r="557" spans="1:7" x14ac:dyDescent="0.35">
      <c r="A557" t="s">
        <v>149</v>
      </c>
      <c r="B557">
        <v>0</v>
      </c>
      <c r="C557">
        <v>1</v>
      </c>
      <c r="D557">
        <v>2</v>
      </c>
      <c r="E557">
        <v>1</v>
      </c>
      <c r="F557">
        <v>0</v>
      </c>
      <c r="G557">
        <v>7</v>
      </c>
    </row>
    <row r="558" spans="1:7" x14ac:dyDescent="0.35">
      <c r="A558" t="s">
        <v>149</v>
      </c>
      <c r="B558">
        <v>0</v>
      </c>
      <c r="C558">
        <v>1</v>
      </c>
      <c r="D558">
        <v>3</v>
      </c>
      <c r="E558">
        <v>1</v>
      </c>
      <c r="F558">
        <v>0</v>
      </c>
      <c r="G558">
        <v>6</v>
      </c>
    </row>
    <row r="559" spans="1:7" x14ac:dyDescent="0.35">
      <c r="A559" t="s">
        <v>149</v>
      </c>
      <c r="B559">
        <v>0</v>
      </c>
      <c r="C559">
        <v>1</v>
      </c>
      <c r="D559">
        <v>7</v>
      </c>
      <c r="E559">
        <v>2</v>
      </c>
      <c r="F559">
        <v>0</v>
      </c>
      <c r="G559">
        <v>4</v>
      </c>
    </row>
    <row r="560" spans="1:7" x14ac:dyDescent="0.35">
      <c r="A560" t="s">
        <v>149</v>
      </c>
      <c r="B560">
        <v>0</v>
      </c>
      <c r="C560">
        <v>2</v>
      </c>
      <c r="D560">
        <v>2</v>
      </c>
      <c r="E560">
        <v>1</v>
      </c>
      <c r="F560">
        <v>1</v>
      </c>
      <c r="G560">
        <v>17</v>
      </c>
    </row>
    <row r="561" spans="1:7" x14ac:dyDescent="0.35">
      <c r="A561" t="s">
        <v>149</v>
      </c>
      <c r="B561">
        <v>0</v>
      </c>
      <c r="C561">
        <v>2</v>
      </c>
      <c r="D561">
        <v>3</v>
      </c>
      <c r="E561">
        <v>5</v>
      </c>
      <c r="F561">
        <v>0</v>
      </c>
      <c r="G561">
        <v>12</v>
      </c>
    </row>
    <row r="562" spans="1:7" x14ac:dyDescent="0.35">
      <c r="A562" t="s">
        <v>149</v>
      </c>
      <c r="B562">
        <v>0</v>
      </c>
      <c r="C562">
        <v>2</v>
      </c>
      <c r="D562">
        <v>4</v>
      </c>
      <c r="E562">
        <v>8</v>
      </c>
      <c r="F562">
        <v>0</v>
      </c>
      <c r="G562">
        <v>4</v>
      </c>
    </row>
    <row r="563" spans="1:7" x14ac:dyDescent="0.35">
      <c r="A563" t="s">
        <v>149</v>
      </c>
      <c r="B563">
        <v>0</v>
      </c>
      <c r="C563">
        <v>2</v>
      </c>
      <c r="D563">
        <v>7</v>
      </c>
      <c r="E563">
        <v>3</v>
      </c>
      <c r="F563">
        <v>0</v>
      </c>
      <c r="G563">
        <v>1</v>
      </c>
    </row>
    <row r="564" spans="1:7" x14ac:dyDescent="0.35">
      <c r="A564" t="s">
        <v>149</v>
      </c>
      <c r="B564">
        <v>1</v>
      </c>
      <c r="C564">
        <v>0</v>
      </c>
      <c r="D564">
        <v>5</v>
      </c>
      <c r="E564">
        <v>11</v>
      </c>
      <c r="F564">
        <v>1</v>
      </c>
      <c r="G564">
        <v>7</v>
      </c>
    </row>
    <row r="565" spans="1:7" x14ac:dyDescent="0.35">
      <c r="A565" t="s">
        <v>149</v>
      </c>
      <c r="B565">
        <v>1</v>
      </c>
      <c r="C565">
        <v>0</v>
      </c>
      <c r="D565">
        <v>6</v>
      </c>
      <c r="E565">
        <v>3</v>
      </c>
      <c r="F565">
        <v>0</v>
      </c>
      <c r="G565">
        <v>4</v>
      </c>
    </row>
    <row r="566" spans="1:7" x14ac:dyDescent="0.35">
      <c r="A566" t="s">
        <v>149</v>
      </c>
      <c r="B566">
        <v>1</v>
      </c>
      <c r="C566">
        <v>1</v>
      </c>
      <c r="D566">
        <v>6</v>
      </c>
      <c r="E566">
        <v>13</v>
      </c>
      <c r="F566">
        <v>1</v>
      </c>
      <c r="G566">
        <v>5</v>
      </c>
    </row>
    <row r="567" spans="1:7" x14ac:dyDescent="0.35">
      <c r="A567" t="s">
        <v>149</v>
      </c>
      <c r="B567">
        <v>1</v>
      </c>
      <c r="C567">
        <v>2</v>
      </c>
      <c r="D567">
        <v>7</v>
      </c>
      <c r="E567">
        <v>18</v>
      </c>
      <c r="F567">
        <v>1</v>
      </c>
      <c r="G567">
        <v>0</v>
      </c>
    </row>
    <row r="568" spans="1:7" x14ac:dyDescent="0.35">
      <c r="A568" t="s">
        <v>150</v>
      </c>
      <c r="B568">
        <v>0</v>
      </c>
      <c r="C568">
        <v>0</v>
      </c>
      <c r="D568">
        <v>0</v>
      </c>
      <c r="E568">
        <v>16</v>
      </c>
      <c r="F568">
        <v>1</v>
      </c>
      <c r="G568">
        <v>2</v>
      </c>
    </row>
    <row r="569" spans="1:7" x14ac:dyDescent="0.35">
      <c r="A569" t="s">
        <v>150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</row>
    <row r="570" spans="1:7" x14ac:dyDescent="0.35">
      <c r="A570" t="s">
        <v>150</v>
      </c>
      <c r="B570">
        <v>0</v>
      </c>
      <c r="C570">
        <v>0</v>
      </c>
      <c r="D570">
        <v>2</v>
      </c>
      <c r="E570">
        <v>0</v>
      </c>
      <c r="F570">
        <v>0</v>
      </c>
      <c r="G570">
        <v>1</v>
      </c>
    </row>
    <row r="571" spans="1:7" x14ac:dyDescent="0.35">
      <c r="A571" t="s">
        <v>150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1</v>
      </c>
    </row>
    <row r="572" spans="1:7" x14ac:dyDescent="0.35">
      <c r="A572" t="s">
        <v>150</v>
      </c>
      <c r="B572">
        <v>0</v>
      </c>
      <c r="C572">
        <v>0</v>
      </c>
      <c r="D572">
        <v>4</v>
      </c>
      <c r="E572">
        <v>0</v>
      </c>
      <c r="F572">
        <v>0</v>
      </c>
      <c r="G572">
        <v>1</v>
      </c>
    </row>
    <row r="573" spans="1:7" x14ac:dyDescent="0.35">
      <c r="A573" t="s">
        <v>150</v>
      </c>
      <c r="B573">
        <v>0</v>
      </c>
      <c r="C573">
        <v>0</v>
      </c>
      <c r="D573">
        <v>5</v>
      </c>
      <c r="E573">
        <v>0</v>
      </c>
      <c r="F573">
        <v>0</v>
      </c>
      <c r="G573">
        <v>1</v>
      </c>
    </row>
    <row r="574" spans="1:7" x14ac:dyDescent="0.35">
      <c r="A574" t="s">
        <v>150</v>
      </c>
      <c r="B574">
        <v>0</v>
      </c>
      <c r="C574">
        <v>0</v>
      </c>
      <c r="D574">
        <v>6</v>
      </c>
      <c r="E574">
        <v>0</v>
      </c>
      <c r="F574">
        <v>0</v>
      </c>
      <c r="G574">
        <v>1</v>
      </c>
    </row>
    <row r="575" spans="1:7" x14ac:dyDescent="0.35">
      <c r="A575" t="s">
        <v>150</v>
      </c>
      <c r="B575">
        <v>0</v>
      </c>
      <c r="C575">
        <v>0</v>
      </c>
      <c r="D575">
        <v>7</v>
      </c>
      <c r="E575">
        <v>0</v>
      </c>
      <c r="F575">
        <v>0</v>
      </c>
      <c r="G575">
        <v>1</v>
      </c>
    </row>
    <row r="576" spans="1:7" x14ac:dyDescent="0.35">
      <c r="A576" t="s">
        <v>150</v>
      </c>
      <c r="B576">
        <v>0</v>
      </c>
      <c r="C576">
        <v>1</v>
      </c>
      <c r="D576">
        <v>0</v>
      </c>
      <c r="E576">
        <v>16</v>
      </c>
      <c r="F576">
        <v>1</v>
      </c>
      <c r="G576">
        <v>2</v>
      </c>
    </row>
    <row r="577" spans="1:7" x14ac:dyDescent="0.35">
      <c r="A577" t="s">
        <v>150</v>
      </c>
      <c r="B577">
        <v>0</v>
      </c>
      <c r="C577">
        <v>1</v>
      </c>
      <c r="D577">
        <v>2</v>
      </c>
      <c r="E577">
        <v>1</v>
      </c>
      <c r="F577">
        <v>0</v>
      </c>
      <c r="G577">
        <v>1</v>
      </c>
    </row>
    <row r="578" spans="1:7" x14ac:dyDescent="0.35">
      <c r="A578" t="s">
        <v>150</v>
      </c>
      <c r="B578">
        <v>0</v>
      </c>
      <c r="C578">
        <v>2</v>
      </c>
      <c r="D578">
        <v>2</v>
      </c>
      <c r="E578">
        <v>7</v>
      </c>
      <c r="F578">
        <v>1</v>
      </c>
      <c r="G578">
        <v>11</v>
      </c>
    </row>
    <row r="579" spans="1:7" x14ac:dyDescent="0.35">
      <c r="A579" t="s">
        <v>150</v>
      </c>
      <c r="B579">
        <v>0</v>
      </c>
      <c r="C579">
        <v>2</v>
      </c>
      <c r="D579">
        <v>3</v>
      </c>
      <c r="E579">
        <v>4</v>
      </c>
      <c r="F579">
        <v>0</v>
      </c>
      <c r="G579">
        <v>7</v>
      </c>
    </row>
    <row r="580" spans="1:7" x14ac:dyDescent="0.35">
      <c r="A580" t="s">
        <v>150</v>
      </c>
      <c r="B580">
        <v>0</v>
      </c>
      <c r="C580">
        <v>2</v>
      </c>
      <c r="D580">
        <v>4</v>
      </c>
      <c r="E580">
        <v>5</v>
      </c>
      <c r="F580">
        <v>0</v>
      </c>
      <c r="G580">
        <v>2</v>
      </c>
    </row>
    <row r="581" spans="1:7" x14ac:dyDescent="0.35">
      <c r="A581" t="s">
        <v>150</v>
      </c>
      <c r="B581">
        <v>0</v>
      </c>
      <c r="C581">
        <v>2</v>
      </c>
      <c r="D581">
        <v>5</v>
      </c>
      <c r="E581">
        <v>4</v>
      </c>
      <c r="F581">
        <v>1</v>
      </c>
      <c r="G581">
        <v>16</v>
      </c>
    </row>
    <row r="582" spans="1:7" x14ac:dyDescent="0.35">
      <c r="A582" t="s">
        <v>150</v>
      </c>
      <c r="B582">
        <v>0</v>
      </c>
      <c r="C582">
        <v>2</v>
      </c>
      <c r="D582">
        <v>6</v>
      </c>
      <c r="E582">
        <v>10</v>
      </c>
      <c r="F582">
        <v>0</v>
      </c>
      <c r="G582">
        <v>6</v>
      </c>
    </row>
    <row r="583" spans="1:7" x14ac:dyDescent="0.35">
      <c r="A583" t="s">
        <v>150</v>
      </c>
      <c r="B583">
        <v>1</v>
      </c>
      <c r="C583">
        <v>0</v>
      </c>
      <c r="D583">
        <v>4</v>
      </c>
      <c r="E583">
        <v>6</v>
      </c>
      <c r="F583">
        <v>1</v>
      </c>
      <c r="G583">
        <v>12</v>
      </c>
    </row>
    <row r="584" spans="1:7" x14ac:dyDescent="0.35">
      <c r="A584" t="s">
        <v>150</v>
      </c>
      <c r="B584">
        <v>1</v>
      </c>
      <c r="C584">
        <v>0</v>
      </c>
      <c r="D584">
        <v>5</v>
      </c>
      <c r="E584">
        <v>7</v>
      </c>
      <c r="F584">
        <v>0</v>
      </c>
      <c r="G584">
        <v>5</v>
      </c>
    </row>
    <row r="585" spans="1:7" x14ac:dyDescent="0.35">
      <c r="A585" t="s">
        <v>150</v>
      </c>
      <c r="B585">
        <v>1</v>
      </c>
      <c r="C585">
        <v>0</v>
      </c>
      <c r="D585">
        <v>6</v>
      </c>
      <c r="E585">
        <v>1</v>
      </c>
      <c r="F585">
        <v>0</v>
      </c>
      <c r="G585">
        <v>4</v>
      </c>
    </row>
    <row r="586" spans="1:7" x14ac:dyDescent="0.35">
      <c r="A586" t="s">
        <v>150</v>
      </c>
      <c r="B586">
        <v>1</v>
      </c>
      <c r="C586">
        <v>1</v>
      </c>
      <c r="D586">
        <v>5</v>
      </c>
      <c r="E586">
        <v>1</v>
      </c>
      <c r="F586">
        <v>1</v>
      </c>
      <c r="G586">
        <v>17</v>
      </c>
    </row>
    <row r="587" spans="1:7" x14ac:dyDescent="0.35">
      <c r="A587" t="s">
        <v>150</v>
      </c>
      <c r="B587">
        <v>1</v>
      </c>
      <c r="C587">
        <v>1</v>
      </c>
      <c r="D587">
        <v>6</v>
      </c>
      <c r="E587">
        <v>4</v>
      </c>
      <c r="F587">
        <v>0</v>
      </c>
      <c r="G587">
        <v>13</v>
      </c>
    </row>
    <row r="588" spans="1:7" x14ac:dyDescent="0.35">
      <c r="A588" t="s">
        <v>150</v>
      </c>
      <c r="B588">
        <v>1</v>
      </c>
      <c r="C588">
        <v>2</v>
      </c>
      <c r="D588">
        <v>6</v>
      </c>
      <c r="E588">
        <v>4</v>
      </c>
      <c r="F588">
        <v>1</v>
      </c>
      <c r="G588">
        <v>14</v>
      </c>
    </row>
    <row r="589" spans="1:7" x14ac:dyDescent="0.35">
      <c r="A589" t="s">
        <v>150</v>
      </c>
      <c r="B589">
        <v>1</v>
      </c>
      <c r="C589">
        <v>2</v>
      </c>
      <c r="D589">
        <v>7</v>
      </c>
      <c r="E589">
        <v>2</v>
      </c>
      <c r="F589">
        <v>0</v>
      </c>
      <c r="G589">
        <v>12</v>
      </c>
    </row>
    <row r="590" spans="1:7" x14ac:dyDescent="0.35">
      <c r="A590" t="s">
        <v>151</v>
      </c>
      <c r="B590">
        <v>0</v>
      </c>
      <c r="C590">
        <v>0</v>
      </c>
      <c r="D590">
        <v>0</v>
      </c>
      <c r="E590">
        <v>22</v>
      </c>
      <c r="F590">
        <v>2</v>
      </c>
      <c r="G590">
        <v>14</v>
      </c>
    </row>
    <row r="591" spans="1:7" x14ac:dyDescent="0.35">
      <c r="A591" t="s">
        <v>151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14</v>
      </c>
    </row>
    <row r="592" spans="1:7" x14ac:dyDescent="0.35">
      <c r="A592" t="s">
        <v>151</v>
      </c>
      <c r="B592">
        <v>0</v>
      </c>
      <c r="C592">
        <v>0</v>
      </c>
      <c r="D592">
        <v>2</v>
      </c>
      <c r="E592">
        <v>1</v>
      </c>
      <c r="F592">
        <v>0</v>
      </c>
      <c r="G592">
        <v>13</v>
      </c>
    </row>
    <row r="593" spans="1:7" x14ac:dyDescent="0.35">
      <c r="A593" t="s">
        <v>151</v>
      </c>
      <c r="B593">
        <v>0</v>
      </c>
      <c r="C593">
        <v>0</v>
      </c>
      <c r="D593">
        <v>3</v>
      </c>
      <c r="E593">
        <v>0</v>
      </c>
      <c r="F593">
        <v>0</v>
      </c>
      <c r="G593">
        <v>13</v>
      </c>
    </row>
    <row r="594" spans="1:7" x14ac:dyDescent="0.35">
      <c r="A594" t="s">
        <v>151</v>
      </c>
      <c r="B594">
        <v>0</v>
      </c>
      <c r="C594">
        <v>0</v>
      </c>
      <c r="D594">
        <v>4</v>
      </c>
      <c r="E594">
        <v>0</v>
      </c>
      <c r="F594">
        <v>0</v>
      </c>
      <c r="G594">
        <v>13</v>
      </c>
    </row>
    <row r="595" spans="1:7" x14ac:dyDescent="0.35">
      <c r="A595" t="s">
        <v>151</v>
      </c>
      <c r="B595">
        <v>0</v>
      </c>
      <c r="C595">
        <v>0</v>
      </c>
      <c r="D595">
        <v>5</v>
      </c>
      <c r="E595">
        <v>0</v>
      </c>
      <c r="F595">
        <v>0</v>
      </c>
      <c r="G595">
        <v>13</v>
      </c>
    </row>
    <row r="596" spans="1:7" x14ac:dyDescent="0.35">
      <c r="A596" t="s">
        <v>151</v>
      </c>
      <c r="B596">
        <v>0</v>
      </c>
      <c r="C596">
        <v>0</v>
      </c>
      <c r="D596">
        <v>6</v>
      </c>
      <c r="E596">
        <v>0</v>
      </c>
      <c r="F596">
        <v>0</v>
      </c>
      <c r="G596">
        <v>13</v>
      </c>
    </row>
    <row r="597" spans="1:7" x14ac:dyDescent="0.35">
      <c r="A597" t="s">
        <v>151</v>
      </c>
      <c r="B597">
        <v>0</v>
      </c>
      <c r="C597">
        <v>0</v>
      </c>
      <c r="D597">
        <v>7</v>
      </c>
      <c r="E597">
        <v>0</v>
      </c>
      <c r="F597">
        <v>0</v>
      </c>
      <c r="G597">
        <v>13</v>
      </c>
    </row>
    <row r="598" spans="1:7" x14ac:dyDescent="0.35">
      <c r="A598" t="s">
        <v>151</v>
      </c>
      <c r="B598">
        <v>0</v>
      </c>
      <c r="C598">
        <v>1</v>
      </c>
      <c r="D598">
        <v>0</v>
      </c>
      <c r="E598">
        <v>13</v>
      </c>
      <c r="F598">
        <v>1</v>
      </c>
      <c r="G598">
        <v>5</v>
      </c>
    </row>
    <row r="599" spans="1:7" x14ac:dyDescent="0.35">
      <c r="A599" t="s">
        <v>151</v>
      </c>
      <c r="B599">
        <v>0</v>
      </c>
      <c r="C599">
        <v>1</v>
      </c>
      <c r="D599">
        <v>1</v>
      </c>
      <c r="E599">
        <v>2</v>
      </c>
      <c r="F599">
        <v>0</v>
      </c>
      <c r="G599">
        <v>3</v>
      </c>
    </row>
    <row r="600" spans="1:7" x14ac:dyDescent="0.35">
      <c r="A600" t="s">
        <v>151</v>
      </c>
      <c r="B600">
        <v>0</v>
      </c>
      <c r="C600">
        <v>1</v>
      </c>
      <c r="D600">
        <v>2</v>
      </c>
      <c r="E600">
        <v>2</v>
      </c>
      <c r="F600">
        <v>0</v>
      </c>
      <c r="G600">
        <v>1</v>
      </c>
    </row>
    <row r="601" spans="1:7" x14ac:dyDescent="0.35">
      <c r="A601" t="s">
        <v>151</v>
      </c>
      <c r="B601">
        <v>0</v>
      </c>
      <c r="C601">
        <v>1</v>
      </c>
      <c r="D601">
        <v>3</v>
      </c>
      <c r="E601">
        <v>1</v>
      </c>
      <c r="F601">
        <v>0</v>
      </c>
      <c r="G601">
        <v>0</v>
      </c>
    </row>
    <row r="602" spans="1:7" x14ac:dyDescent="0.35">
      <c r="A602" t="s">
        <v>151</v>
      </c>
      <c r="B602">
        <v>0</v>
      </c>
      <c r="C602">
        <v>1</v>
      </c>
      <c r="D602">
        <v>4</v>
      </c>
      <c r="E602">
        <v>3</v>
      </c>
      <c r="F602">
        <v>1</v>
      </c>
      <c r="G602">
        <v>15</v>
      </c>
    </row>
    <row r="603" spans="1:7" x14ac:dyDescent="0.35">
      <c r="A603" t="s">
        <v>151</v>
      </c>
      <c r="B603">
        <v>0</v>
      </c>
      <c r="C603">
        <v>1</v>
      </c>
      <c r="D603">
        <v>5</v>
      </c>
      <c r="E603">
        <v>3</v>
      </c>
      <c r="F603">
        <v>0</v>
      </c>
      <c r="G603">
        <v>12</v>
      </c>
    </row>
    <row r="604" spans="1:7" x14ac:dyDescent="0.35">
      <c r="A604" t="s">
        <v>151</v>
      </c>
      <c r="B604">
        <v>0</v>
      </c>
      <c r="C604">
        <v>1</v>
      </c>
      <c r="D604">
        <v>6</v>
      </c>
      <c r="E604">
        <v>3</v>
      </c>
      <c r="F604">
        <v>0</v>
      </c>
      <c r="G604">
        <v>9</v>
      </c>
    </row>
    <row r="605" spans="1:7" x14ac:dyDescent="0.35">
      <c r="A605" t="s">
        <v>151</v>
      </c>
      <c r="B605">
        <v>0</v>
      </c>
      <c r="C605">
        <v>2</v>
      </c>
      <c r="D605">
        <v>2</v>
      </c>
      <c r="E605">
        <v>5</v>
      </c>
      <c r="F605">
        <v>1</v>
      </c>
      <c r="G605">
        <v>13</v>
      </c>
    </row>
    <row r="606" spans="1:7" x14ac:dyDescent="0.35">
      <c r="A606" t="s">
        <v>151</v>
      </c>
      <c r="B606">
        <v>0</v>
      </c>
      <c r="C606">
        <v>2</v>
      </c>
      <c r="D606">
        <v>3</v>
      </c>
      <c r="E606">
        <v>4</v>
      </c>
      <c r="F606">
        <v>0</v>
      </c>
      <c r="G606">
        <v>9</v>
      </c>
    </row>
    <row r="607" spans="1:7" x14ac:dyDescent="0.35">
      <c r="A607" t="s">
        <v>151</v>
      </c>
      <c r="B607">
        <v>0</v>
      </c>
      <c r="C607">
        <v>2</v>
      </c>
      <c r="D607">
        <v>4</v>
      </c>
      <c r="E607">
        <v>5</v>
      </c>
      <c r="F607">
        <v>0</v>
      </c>
      <c r="G607">
        <v>4</v>
      </c>
    </row>
    <row r="608" spans="1:7" x14ac:dyDescent="0.35">
      <c r="A608" t="s">
        <v>151</v>
      </c>
      <c r="B608">
        <v>0</v>
      </c>
      <c r="C608">
        <v>2</v>
      </c>
      <c r="D608">
        <v>5</v>
      </c>
      <c r="E608">
        <v>1</v>
      </c>
      <c r="F608">
        <v>0</v>
      </c>
      <c r="G608">
        <v>3</v>
      </c>
    </row>
    <row r="609" spans="1:7" x14ac:dyDescent="0.35">
      <c r="A609" t="s">
        <v>151</v>
      </c>
      <c r="B609">
        <v>0</v>
      </c>
      <c r="C609">
        <v>2</v>
      </c>
      <c r="D609">
        <v>6</v>
      </c>
      <c r="E609">
        <v>7</v>
      </c>
      <c r="F609">
        <v>1</v>
      </c>
      <c r="G609">
        <v>14</v>
      </c>
    </row>
    <row r="610" spans="1:7" x14ac:dyDescent="0.35">
      <c r="A610" t="s">
        <v>151</v>
      </c>
      <c r="B610">
        <v>1</v>
      </c>
      <c r="C610">
        <v>0</v>
      </c>
      <c r="D610">
        <v>4</v>
      </c>
      <c r="E610">
        <v>2</v>
      </c>
      <c r="F610">
        <v>1</v>
      </c>
      <c r="G610">
        <v>16</v>
      </c>
    </row>
    <row r="611" spans="1:7" x14ac:dyDescent="0.35">
      <c r="A611" t="s">
        <v>151</v>
      </c>
      <c r="B611">
        <v>1</v>
      </c>
      <c r="C611">
        <v>0</v>
      </c>
      <c r="D611">
        <v>5</v>
      </c>
      <c r="E611">
        <v>5</v>
      </c>
      <c r="F611">
        <v>0</v>
      </c>
      <c r="G611">
        <v>11</v>
      </c>
    </row>
    <row r="612" spans="1:7" x14ac:dyDescent="0.35">
      <c r="A612" t="s">
        <v>151</v>
      </c>
      <c r="B612">
        <v>1</v>
      </c>
      <c r="C612">
        <v>1</v>
      </c>
      <c r="D612">
        <v>5</v>
      </c>
      <c r="E612">
        <v>2</v>
      </c>
      <c r="F612">
        <v>1</v>
      </c>
      <c r="G612">
        <v>16</v>
      </c>
    </row>
    <row r="613" spans="1:7" x14ac:dyDescent="0.35">
      <c r="A613" t="s">
        <v>151</v>
      </c>
      <c r="B613">
        <v>1</v>
      </c>
      <c r="C613">
        <v>1</v>
      </c>
      <c r="D613">
        <v>6</v>
      </c>
      <c r="E613">
        <v>11</v>
      </c>
      <c r="F613">
        <v>0</v>
      </c>
      <c r="G613">
        <v>5</v>
      </c>
    </row>
    <row r="614" spans="1:7" x14ac:dyDescent="0.35">
      <c r="A614" t="s">
        <v>151</v>
      </c>
      <c r="B614">
        <v>1</v>
      </c>
      <c r="C614">
        <v>2</v>
      </c>
      <c r="D614">
        <v>7</v>
      </c>
      <c r="E614">
        <v>15</v>
      </c>
      <c r="F614">
        <v>1</v>
      </c>
      <c r="G614">
        <v>3</v>
      </c>
    </row>
    <row r="615" spans="1:7" x14ac:dyDescent="0.35">
      <c r="A615" t="s">
        <v>152</v>
      </c>
      <c r="B615">
        <v>0</v>
      </c>
      <c r="C615">
        <v>0</v>
      </c>
      <c r="D615">
        <v>0</v>
      </c>
      <c r="E615">
        <v>26</v>
      </c>
      <c r="F615">
        <v>2</v>
      </c>
      <c r="G615">
        <v>10</v>
      </c>
    </row>
    <row r="616" spans="1:7" x14ac:dyDescent="0.35">
      <c r="A616" t="s">
        <v>152</v>
      </c>
      <c r="B616">
        <v>0</v>
      </c>
      <c r="C616">
        <v>0</v>
      </c>
      <c r="D616">
        <v>1</v>
      </c>
      <c r="E616">
        <v>2</v>
      </c>
      <c r="F616">
        <v>0</v>
      </c>
      <c r="G616">
        <v>8</v>
      </c>
    </row>
    <row r="617" spans="1:7" x14ac:dyDescent="0.35">
      <c r="A617" t="s">
        <v>152</v>
      </c>
      <c r="B617">
        <v>0</v>
      </c>
      <c r="C617">
        <v>0</v>
      </c>
      <c r="D617">
        <v>2</v>
      </c>
      <c r="E617">
        <v>2</v>
      </c>
      <c r="F617">
        <v>0</v>
      </c>
      <c r="G617">
        <v>6</v>
      </c>
    </row>
    <row r="618" spans="1:7" x14ac:dyDescent="0.35">
      <c r="A618" t="s">
        <v>152</v>
      </c>
      <c r="B618">
        <v>0</v>
      </c>
      <c r="C618">
        <v>0</v>
      </c>
      <c r="D618">
        <v>3</v>
      </c>
      <c r="E618">
        <v>1</v>
      </c>
      <c r="F618">
        <v>0</v>
      </c>
      <c r="G618">
        <v>5</v>
      </c>
    </row>
    <row r="619" spans="1:7" x14ac:dyDescent="0.35">
      <c r="A619" t="s">
        <v>152</v>
      </c>
      <c r="B619">
        <v>0</v>
      </c>
      <c r="C619">
        <v>0</v>
      </c>
      <c r="D619">
        <v>4</v>
      </c>
      <c r="E619">
        <v>1</v>
      </c>
      <c r="F619">
        <v>0</v>
      </c>
      <c r="G619">
        <v>4</v>
      </c>
    </row>
    <row r="620" spans="1:7" x14ac:dyDescent="0.35">
      <c r="A620" t="s">
        <v>152</v>
      </c>
      <c r="B620">
        <v>0</v>
      </c>
      <c r="C620">
        <v>0</v>
      </c>
      <c r="D620">
        <v>5</v>
      </c>
      <c r="E620">
        <v>4</v>
      </c>
      <c r="F620">
        <v>0</v>
      </c>
      <c r="G620">
        <v>0</v>
      </c>
    </row>
    <row r="621" spans="1:7" x14ac:dyDescent="0.35">
      <c r="A621" t="s">
        <v>152</v>
      </c>
      <c r="B621">
        <v>0</v>
      </c>
      <c r="C621">
        <v>0</v>
      </c>
      <c r="D621">
        <v>6</v>
      </c>
      <c r="E621">
        <v>2</v>
      </c>
      <c r="F621">
        <v>1</v>
      </c>
      <c r="G621">
        <v>16</v>
      </c>
    </row>
    <row r="622" spans="1:7" x14ac:dyDescent="0.35">
      <c r="A622" t="s">
        <v>152</v>
      </c>
      <c r="B622">
        <v>0</v>
      </c>
      <c r="C622">
        <v>0</v>
      </c>
      <c r="D622">
        <v>7</v>
      </c>
      <c r="E622">
        <v>1</v>
      </c>
      <c r="F622">
        <v>0</v>
      </c>
      <c r="G622">
        <v>15</v>
      </c>
    </row>
    <row r="623" spans="1:7" x14ac:dyDescent="0.35">
      <c r="A623" t="s">
        <v>152</v>
      </c>
      <c r="B623">
        <v>0</v>
      </c>
      <c r="C623">
        <v>1</v>
      </c>
      <c r="D623">
        <v>0</v>
      </c>
      <c r="E623">
        <v>7</v>
      </c>
      <c r="F623">
        <v>1</v>
      </c>
      <c r="G623">
        <v>11</v>
      </c>
    </row>
    <row r="624" spans="1:7" x14ac:dyDescent="0.35">
      <c r="A624" t="s">
        <v>152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10</v>
      </c>
    </row>
    <row r="625" spans="1:7" x14ac:dyDescent="0.35">
      <c r="A625" t="s">
        <v>152</v>
      </c>
      <c r="B625">
        <v>0</v>
      </c>
      <c r="C625">
        <v>1</v>
      </c>
      <c r="D625">
        <v>2</v>
      </c>
      <c r="E625">
        <v>1</v>
      </c>
      <c r="F625">
        <v>0</v>
      </c>
      <c r="G625">
        <v>9</v>
      </c>
    </row>
    <row r="626" spans="1:7" x14ac:dyDescent="0.35">
      <c r="A626" t="s">
        <v>152</v>
      </c>
      <c r="B626">
        <v>0</v>
      </c>
      <c r="C626">
        <v>1</v>
      </c>
      <c r="D626">
        <v>3</v>
      </c>
      <c r="E626">
        <v>1</v>
      </c>
      <c r="F626">
        <v>0</v>
      </c>
      <c r="G626">
        <v>8</v>
      </c>
    </row>
    <row r="627" spans="1:7" x14ac:dyDescent="0.35">
      <c r="A627" t="s">
        <v>152</v>
      </c>
      <c r="B627">
        <v>0</v>
      </c>
      <c r="C627">
        <v>1</v>
      </c>
      <c r="D627">
        <v>4</v>
      </c>
      <c r="E627">
        <v>1</v>
      </c>
      <c r="F627">
        <v>0</v>
      </c>
      <c r="G627">
        <v>7</v>
      </c>
    </row>
    <row r="628" spans="1:7" x14ac:dyDescent="0.35">
      <c r="A628" t="s">
        <v>152</v>
      </c>
      <c r="B628">
        <v>0</v>
      </c>
      <c r="C628">
        <v>1</v>
      </c>
      <c r="D628">
        <v>5</v>
      </c>
      <c r="E628">
        <v>1</v>
      </c>
      <c r="F628">
        <v>0</v>
      </c>
      <c r="G628">
        <v>6</v>
      </c>
    </row>
    <row r="629" spans="1:7" x14ac:dyDescent="0.35">
      <c r="A629" t="s">
        <v>152</v>
      </c>
      <c r="B629">
        <v>0</v>
      </c>
      <c r="C629">
        <v>1</v>
      </c>
      <c r="D629">
        <v>6</v>
      </c>
      <c r="E629">
        <v>2</v>
      </c>
      <c r="F629">
        <v>0</v>
      </c>
      <c r="G629">
        <v>4</v>
      </c>
    </row>
    <row r="630" spans="1:7" x14ac:dyDescent="0.35">
      <c r="A630" t="s">
        <v>152</v>
      </c>
      <c r="B630">
        <v>0</v>
      </c>
      <c r="C630">
        <v>1</v>
      </c>
      <c r="D630">
        <v>7</v>
      </c>
      <c r="E630">
        <v>1</v>
      </c>
      <c r="F630">
        <v>0</v>
      </c>
      <c r="G630">
        <v>3</v>
      </c>
    </row>
    <row r="631" spans="1:7" x14ac:dyDescent="0.35">
      <c r="A631" t="s">
        <v>152</v>
      </c>
      <c r="B631">
        <v>0</v>
      </c>
      <c r="C631">
        <v>2</v>
      </c>
      <c r="D631">
        <v>2</v>
      </c>
      <c r="E631">
        <v>2</v>
      </c>
      <c r="F631">
        <v>1</v>
      </c>
      <c r="G631">
        <v>16</v>
      </c>
    </row>
    <row r="632" spans="1:7" x14ac:dyDescent="0.35">
      <c r="A632" t="s">
        <v>152</v>
      </c>
      <c r="B632">
        <v>0</v>
      </c>
      <c r="C632">
        <v>2</v>
      </c>
      <c r="D632">
        <v>3</v>
      </c>
      <c r="E632">
        <v>3</v>
      </c>
      <c r="F632">
        <v>0</v>
      </c>
      <c r="G632">
        <v>13</v>
      </c>
    </row>
    <row r="633" spans="1:7" x14ac:dyDescent="0.35">
      <c r="A633" t="s">
        <v>152</v>
      </c>
      <c r="B633">
        <v>0</v>
      </c>
      <c r="C633">
        <v>2</v>
      </c>
      <c r="D633">
        <v>4</v>
      </c>
      <c r="E633">
        <v>9</v>
      </c>
      <c r="F633">
        <v>0</v>
      </c>
      <c r="G633">
        <v>4</v>
      </c>
    </row>
    <row r="634" spans="1:7" x14ac:dyDescent="0.35">
      <c r="A634" t="s">
        <v>152</v>
      </c>
      <c r="B634">
        <v>0</v>
      </c>
      <c r="C634">
        <v>2</v>
      </c>
      <c r="D634">
        <v>6</v>
      </c>
      <c r="E634">
        <v>9</v>
      </c>
      <c r="F634">
        <v>1</v>
      </c>
      <c r="G634">
        <v>13</v>
      </c>
    </row>
    <row r="635" spans="1:7" x14ac:dyDescent="0.35">
      <c r="A635" t="s">
        <v>152</v>
      </c>
      <c r="B635">
        <v>1</v>
      </c>
      <c r="C635">
        <v>0</v>
      </c>
      <c r="D635">
        <v>5</v>
      </c>
      <c r="E635">
        <v>6</v>
      </c>
      <c r="F635">
        <v>1</v>
      </c>
      <c r="G635">
        <v>12</v>
      </c>
    </row>
    <row r="636" spans="1:7" x14ac:dyDescent="0.35">
      <c r="A636" t="s">
        <v>152</v>
      </c>
      <c r="B636">
        <v>1</v>
      </c>
      <c r="C636">
        <v>1</v>
      </c>
      <c r="D636">
        <v>6</v>
      </c>
      <c r="E636">
        <v>10</v>
      </c>
      <c r="F636">
        <v>1</v>
      </c>
      <c r="G636">
        <v>8</v>
      </c>
    </row>
    <row r="637" spans="1:7" x14ac:dyDescent="0.35">
      <c r="A637" t="s">
        <v>152</v>
      </c>
      <c r="B637">
        <v>1</v>
      </c>
      <c r="C637">
        <v>1</v>
      </c>
      <c r="D637">
        <v>7</v>
      </c>
      <c r="E637">
        <v>2</v>
      </c>
      <c r="F637">
        <v>0</v>
      </c>
      <c r="G637">
        <v>6</v>
      </c>
    </row>
    <row r="638" spans="1:7" x14ac:dyDescent="0.35">
      <c r="A638" t="s">
        <v>152</v>
      </c>
      <c r="B638">
        <v>1</v>
      </c>
      <c r="C638">
        <v>2</v>
      </c>
      <c r="D638">
        <v>7</v>
      </c>
      <c r="E638">
        <v>8</v>
      </c>
      <c r="F638">
        <v>1</v>
      </c>
      <c r="G638">
        <v>10</v>
      </c>
    </row>
    <row r="639" spans="1:7" x14ac:dyDescent="0.35">
      <c r="A639" t="s">
        <v>153</v>
      </c>
      <c r="B639">
        <v>0</v>
      </c>
      <c r="C639">
        <v>0</v>
      </c>
      <c r="D639">
        <v>0</v>
      </c>
      <c r="E639">
        <v>28</v>
      </c>
      <c r="F639">
        <v>2</v>
      </c>
      <c r="G639">
        <v>8</v>
      </c>
    </row>
    <row r="640" spans="1:7" x14ac:dyDescent="0.35">
      <c r="A640" t="s">
        <v>153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7</v>
      </c>
    </row>
    <row r="641" spans="1:7" x14ac:dyDescent="0.35">
      <c r="A641" t="s">
        <v>153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7</v>
      </c>
    </row>
    <row r="642" spans="1:7" x14ac:dyDescent="0.35">
      <c r="A642" t="s">
        <v>153</v>
      </c>
      <c r="B642">
        <v>0</v>
      </c>
      <c r="C642">
        <v>0</v>
      </c>
      <c r="D642">
        <v>3</v>
      </c>
      <c r="E642">
        <v>1</v>
      </c>
      <c r="F642">
        <v>0</v>
      </c>
      <c r="G642">
        <v>6</v>
      </c>
    </row>
    <row r="643" spans="1:7" x14ac:dyDescent="0.35">
      <c r="A643" t="s">
        <v>153</v>
      </c>
      <c r="B643">
        <v>0</v>
      </c>
      <c r="C643">
        <v>0</v>
      </c>
      <c r="D643">
        <v>4</v>
      </c>
      <c r="E643">
        <v>0</v>
      </c>
      <c r="F643">
        <v>0</v>
      </c>
      <c r="G643">
        <v>6</v>
      </c>
    </row>
    <row r="644" spans="1:7" x14ac:dyDescent="0.35">
      <c r="A644" t="s">
        <v>153</v>
      </c>
      <c r="B644">
        <v>0</v>
      </c>
      <c r="C644">
        <v>0</v>
      </c>
      <c r="D644">
        <v>5</v>
      </c>
      <c r="E644">
        <v>0</v>
      </c>
      <c r="F644">
        <v>0</v>
      </c>
      <c r="G644">
        <v>6</v>
      </c>
    </row>
    <row r="645" spans="1:7" x14ac:dyDescent="0.35">
      <c r="A645" t="s">
        <v>153</v>
      </c>
      <c r="B645">
        <v>0</v>
      </c>
      <c r="C645">
        <v>0</v>
      </c>
      <c r="D645">
        <v>6</v>
      </c>
      <c r="E645">
        <v>0</v>
      </c>
      <c r="F645">
        <v>0</v>
      </c>
      <c r="G645">
        <v>6</v>
      </c>
    </row>
    <row r="646" spans="1:7" x14ac:dyDescent="0.35">
      <c r="A646" t="s">
        <v>153</v>
      </c>
      <c r="B646">
        <v>0</v>
      </c>
      <c r="C646">
        <v>1</v>
      </c>
      <c r="D646">
        <v>0</v>
      </c>
      <c r="E646">
        <v>9</v>
      </c>
      <c r="F646">
        <v>1</v>
      </c>
      <c r="G646">
        <v>9</v>
      </c>
    </row>
    <row r="647" spans="1:7" x14ac:dyDescent="0.35">
      <c r="A647" t="s">
        <v>153</v>
      </c>
      <c r="B647">
        <v>0</v>
      </c>
      <c r="C647">
        <v>1</v>
      </c>
      <c r="D647">
        <v>1</v>
      </c>
      <c r="E647">
        <v>2</v>
      </c>
      <c r="F647">
        <v>0</v>
      </c>
      <c r="G647">
        <v>7</v>
      </c>
    </row>
    <row r="648" spans="1:7" x14ac:dyDescent="0.35">
      <c r="A648" t="s">
        <v>153</v>
      </c>
      <c r="B648">
        <v>0</v>
      </c>
      <c r="C648">
        <v>1</v>
      </c>
      <c r="D648">
        <v>3</v>
      </c>
      <c r="E648">
        <v>2</v>
      </c>
      <c r="F648">
        <v>0</v>
      </c>
      <c r="G648">
        <v>5</v>
      </c>
    </row>
    <row r="649" spans="1:7" x14ac:dyDescent="0.35">
      <c r="A649" t="s">
        <v>153</v>
      </c>
      <c r="B649">
        <v>0</v>
      </c>
      <c r="C649">
        <v>1</v>
      </c>
      <c r="D649">
        <v>4</v>
      </c>
      <c r="E649">
        <v>4</v>
      </c>
      <c r="F649">
        <v>0</v>
      </c>
      <c r="G649">
        <v>1</v>
      </c>
    </row>
    <row r="650" spans="1:7" x14ac:dyDescent="0.35">
      <c r="A650" t="s">
        <v>153</v>
      </c>
      <c r="B650">
        <v>0</v>
      </c>
      <c r="C650">
        <v>1</v>
      </c>
      <c r="D650">
        <v>5</v>
      </c>
      <c r="E650">
        <v>4</v>
      </c>
      <c r="F650">
        <v>1</v>
      </c>
      <c r="G650">
        <v>15</v>
      </c>
    </row>
    <row r="651" spans="1:7" x14ac:dyDescent="0.35">
      <c r="A651" t="s">
        <v>153</v>
      </c>
      <c r="B651">
        <v>0</v>
      </c>
      <c r="C651">
        <v>1</v>
      </c>
      <c r="D651">
        <v>6</v>
      </c>
      <c r="E651">
        <v>4</v>
      </c>
      <c r="F651">
        <v>0</v>
      </c>
      <c r="G651">
        <v>11</v>
      </c>
    </row>
    <row r="652" spans="1:7" x14ac:dyDescent="0.35">
      <c r="A652" t="s">
        <v>153</v>
      </c>
      <c r="B652">
        <v>0</v>
      </c>
      <c r="C652">
        <v>2</v>
      </c>
      <c r="D652">
        <v>2</v>
      </c>
      <c r="E652">
        <v>8</v>
      </c>
      <c r="F652">
        <v>1</v>
      </c>
      <c r="G652">
        <v>10</v>
      </c>
    </row>
    <row r="653" spans="1:7" x14ac:dyDescent="0.35">
      <c r="A653" t="s">
        <v>153</v>
      </c>
      <c r="B653">
        <v>0</v>
      </c>
      <c r="C653">
        <v>2</v>
      </c>
      <c r="D653">
        <v>3</v>
      </c>
      <c r="E653">
        <v>9</v>
      </c>
      <c r="F653">
        <v>0</v>
      </c>
      <c r="G653">
        <v>1</v>
      </c>
    </row>
    <row r="654" spans="1:7" x14ac:dyDescent="0.35">
      <c r="A654" t="s">
        <v>153</v>
      </c>
      <c r="B654">
        <v>0</v>
      </c>
      <c r="C654">
        <v>2</v>
      </c>
      <c r="D654">
        <v>4</v>
      </c>
      <c r="E654">
        <v>11</v>
      </c>
      <c r="F654">
        <v>1</v>
      </c>
      <c r="G654">
        <v>8</v>
      </c>
    </row>
    <row r="655" spans="1:7" x14ac:dyDescent="0.35">
      <c r="A655" t="s">
        <v>153</v>
      </c>
      <c r="B655">
        <v>0</v>
      </c>
      <c r="C655">
        <v>2</v>
      </c>
      <c r="D655">
        <v>5</v>
      </c>
      <c r="E655">
        <v>8</v>
      </c>
      <c r="F655">
        <v>0</v>
      </c>
      <c r="G655">
        <v>0</v>
      </c>
    </row>
    <row r="656" spans="1:7" x14ac:dyDescent="0.35">
      <c r="A656" t="s">
        <v>153</v>
      </c>
      <c r="B656">
        <v>0</v>
      </c>
      <c r="C656">
        <v>2</v>
      </c>
      <c r="D656">
        <v>6</v>
      </c>
      <c r="E656">
        <v>5</v>
      </c>
      <c r="F656">
        <v>1</v>
      </c>
      <c r="G656">
        <v>13</v>
      </c>
    </row>
    <row r="657" spans="1:7" x14ac:dyDescent="0.35">
      <c r="A657" t="s">
        <v>153</v>
      </c>
      <c r="B657">
        <v>1</v>
      </c>
      <c r="C657">
        <v>0</v>
      </c>
      <c r="D657">
        <v>5</v>
      </c>
      <c r="E657">
        <v>11</v>
      </c>
      <c r="F657">
        <v>1</v>
      </c>
      <c r="G657">
        <v>7</v>
      </c>
    </row>
    <row r="658" spans="1:7" x14ac:dyDescent="0.35">
      <c r="A658" t="s">
        <v>153</v>
      </c>
      <c r="B658">
        <v>1</v>
      </c>
      <c r="C658">
        <v>1</v>
      </c>
      <c r="D658">
        <v>6</v>
      </c>
      <c r="E658">
        <v>16</v>
      </c>
      <c r="F658">
        <v>1</v>
      </c>
      <c r="G658">
        <v>2</v>
      </c>
    </row>
    <row r="659" spans="1:7" x14ac:dyDescent="0.35">
      <c r="A659" t="s">
        <v>153</v>
      </c>
      <c r="B659">
        <v>1</v>
      </c>
      <c r="C659">
        <v>2</v>
      </c>
      <c r="D659">
        <v>7</v>
      </c>
      <c r="E659">
        <v>26</v>
      </c>
      <c r="F659">
        <v>2</v>
      </c>
      <c r="G659">
        <v>10</v>
      </c>
    </row>
    <row r="660" spans="1:7" x14ac:dyDescent="0.35">
      <c r="A660" t="s">
        <v>154</v>
      </c>
      <c r="B660">
        <v>0</v>
      </c>
      <c r="C660">
        <v>0</v>
      </c>
      <c r="D660">
        <v>0</v>
      </c>
      <c r="E660">
        <v>16</v>
      </c>
      <c r="F660">
        <v>1</v>
      </c>
      <c r="G660">
        <v>2</v>
      </c>
    </row>
    <row r="661" spans="1:7" x14ac:dyDescent="0.35">
      <c r="A661" t="s">
        <v>154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</v>
      </c>
    </row>
    <row r="662" spans="1:7" x14ac:dyDescent="0.35">
      <c r="A662" t="s">
        <v>154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</row>
    <row r="663" spans="1:7" x14ac:dyDescent="0.35">
      <c r="A663" t="s">
        <v>154</v>
      </c>
      <c r="B663">
        <v>0</v>
      </c>
      <c r="C663">
        <v>0</v>
      </c>
      <c r="D663">
        <v>3</v>
      </c>
      <c r="E663">
        <v>0</v>
      </c>
      <c r="F663">
        <v>0</v>
      </c>
      <c r="G663">
        <v>1</v>
      </c>
    </row>
    <row r="664" spans="1:7" x14ac:dyDescent="0.35">
      <c r="A664" t="s">
        <v>154</v>
      </c>
      <c r="B664">
        <v>0</v>
      </c>
      <c r="C664">
        <v>0</v>
      </c>
      <c r="D664">
        <v>4</v>
      </c>
      <c r="E664">
        <v>0</v>
      </c>
      <c r="F664">
        <v>0</v>
      </c>
      <c r="G664">
        <v>1</v>
      </c>
    </row>
    <row r="665" spans="1:7" x14ac:dyDescent="0.35">
      <c r="A665" t="s">
        <v>154</v>
      </c>
      <c r="B665">
        <v>0</v>
      </c>
      <c r="C665">
        <v>0</v>
      </c>
      <c r="D665">
        <v>5</v>
      </c>
      <c r="E665">
        <v>0</v>
      </c>
      <c r="F665">
        <v>0</v>
      </c>
      <c r="G665">
        <v>1</v>
      </c>
    </row>
    <row r="666" spans="1:7" x14ac:dyDescent="0.35">
      <c r="A666" t="s">
        <v>154</v>
      </c>
      <c r="B666">
        <v>0</v>
      </c>
      <c r="C666">
        <v>0</v>
      </c>
      <c r="D666">
        <v>6</v>
      </c>
      <c r="E666">
        <v>0</v>
      </c>
      <c r="F666">
        <v>0</v>
      </c>
      <c r="G666">
        <v>1</v>
      </c>
    </row>
    <row r="667" spans="1:7" x14ac:dyDescent="0.35">
      <c r="A667" t="s">
        <v>154</v>
      </c>
      <c r="B667">
        <v>0</v>
      </c>
      <c r="C667">
        <v>0</v>
      </c>
      <c r="D667">
        <v>7</v>
      </c>
      <c r="E667">
        <v>0</v>
      </c>
      <c r="F667">
        <v>0</v>
      </c>
      <c r="G667">
        <v>1</v>
      </c>
    </row>
    <row r="668" spans="1:7" x14ac:dyDescent="0.35">
      <c r="A668" t="s">
        <v>154</v>
      </c>
      <c r="B668">
        <v>0</v>
      </c>
      <c r="C668">
        <v>1</v>
      </c>
      <c r="D668">
        <v>0</v>
      </c>
      <c r="E668">
        <v>20</v>
      </c>
      <c r="F668">
        <v>2</v>
      </c>
      <c r="G668">
        <v>16</v>
      </c>
    </row>
    <row r="669" spans="1:7" x14ac:dyDescent="0.35">
      <c r="A669" t="s">
        <v>154</v>
      </c>
      <c r="B669">
        <v>0</v>
      </c>
      <c r="C669">
        <v>1</v>
      </c>
      <c r="D669">
        <v>1</v>
      </c>
      <c r="E669">
        <v>4</v>
      </c>
      <c r="F669">
        <v>0</v>
      </c>
      <c r="G669">
        <v>12</v>
      </c>
    </row>
    <row r="670" spans="1:7" x14ac:dyDescent="0.35">
      <c r="A670" t="s">
        <v>154</v>
      </c>
      <c r="B670">
        <v>0</v>
      </c>
      <c r="C670">
        <v>1</v>
      </c>
      <c r="D670">
        <v>2</v>
      </c>
      <c r="E670">
        <v>2</v>
      </c>
      <c r="F670">
        <v>0</v>
      </c>
      <c r="G670">
        <v>10</v>
      </c>
    </row>
    <row r="671" spans="1:7" x14ac:dyDescent="0.35">
      <c r="A671" t="s">
        <v>154</v>
      </c>
      <c r="B671">
        <v>0</v>
      </c>
      <c r="C671">
        <v>1</v>
      </c>
      <c r="D671">
        <v>3</v>
      </c>
      <c r="E671">
        <v>3</v>
      </c>
      <c r="F671">
        <v>0</v>
      </c>
      <c r="G671">
        <v>7</v>
      </c>
    </row>
    <row r="672" spans="1:7" x14ac:dyDescent="0.35">
      <c r="A672" t="s">
        <v>154</v>
      </c>
      <c r="B672">
        <v>0</v>
      </c>
      <c r="C672">
        <v>1</v>
      </c>
      <c r="D672">
        <v>4</v>
      </c>
      <c r="E672">
        <v>5</v>
      </c>
      <c r="F672">
        <v>0</v>
      </c>
      <c r="G672">
        <v>2</v>
      </c>
    </row>
    <row r="673" spans="1:7" x14ac:dyDescent="0.35">
      <c r="A673" t="s">
        <v>154</v>
      </c>
      <c r="B673">
        <v>0</v>
      </c>
      <c r="C673">
        <v>1</v>
      </c>
      <c r="D673">
        <v>5</v>
      </c>
      <c r="E673">
        <v>5</v>
      </c>
      <c r="F673">
        <v>1</v>
      </c>
      <c r="G673">
        <v>15</v>
      </c>
    </row>
    <row r="674" spans="1:7" x14ac:dyDescent="0.35">
      <c r="A674" t="s">
        <v>154</v>
      </c>
      <c r="B674">
        <v>0</v>
      </c>
      <c r="C674">
        <v>1</v>
      </c>
      <c r="D674">
        <v>6</v>
      </c>
      <c r="E674">
        <v>1</v>
      </c>
      <c r="F674">
        <v>0</v>
      </c>
      <c r="G674">
        <v>14</v>
      </c>
    </row>
    <row r="675" spans="1:7" x14ac:dyDescent="0.35">
      <c r="A675" t="s">
        <v>154</v>
      </c>
      <c r="B675">
        <v>0</v>
      </c>
      <c r="C675">
        <v>2</v>
      </c>
      <c r="D675">
        <v>2</v>
      </c>
      <c r="E675">
        <v>5</v>
      </c>
      <c r="F675">
        <v>1</v>
      </c>
      <c r="G675">
        <v>13</v>
      </c>
    </row>
    <row r="676" spans="1:7" x14ac:dyDescent="0.35">
      <c r="A676" t="s">
        <v>154</v>
      </c>
      <c r="B676">
        <v>0</v>
      </c>
      <c r="C676">
        <v>2</v>
      </c>
      <c r="D676">
        <v>3</v>
      </c>
      <c r="E676">
        <v>3</v>
      </c>
      <c r="F676">
        <v>0</v>
      </c>
      <c r="G676">
        <v>10</v>
      </c>
    </row>
    <row r="677" spans="1:7" x14ac:dyDescent="0.35">
      <c r="A677" t="s">
        <v>154</v>
      </c>
      <c r="B677">
        <v>0</v>
      </c>
      <c r="C677">
        <v>2</v>
      </c>
      <c r="D677">
        <v>4</v>
      </c>
      <c r="E677">
        <v>6</v>
      </c>
      <c r="F677">
        <v>0</v>
      </c>
      <c r="G677">
        <v>4</v>
      </c>
    </row>
    <row r="678" spans="1:7" x14ac:dyDescent="0.35">
      <c r="A678" t="s">
        <v>154</v>
      </c>
      <c r="B678">
        <v>0</v>
      </c>
      <c r="C678">
        <v>2</v>
      </c>
      <c r="D678">
        <v>5</v>
      </c>
      <c r="E678">
        <v>4</v>
      </c>
      <c r="F678">
        <v>0</v>
      </c>
      <c r="G678">
        <v>0</v>
      </c>
    </row>
    <row r="679" spans="1:7" x14ac:dyDescent="0.35">
      <c r="A679" t="s">
        <v>154</v>
      </c>
      <c r="B679">
        <v>0</v>
      </c>
      <c r="C679">
        <v>2</v>
      </c>
      <c r="D679">
        <v>6</v>
      </c>
      <c r="E679">
        <v>6</v>
      </c>
      <c r="F679">
        <v>1</v>
      </c>
      <c r="G679">
        <v>12</v>
      </c>
    </row>
    <row r="680" spans="1:7" x14ac:dyDescent="0.35">
      <c r="A680" t="s">
        <v>154</v>
      </c>
      <c r="B680">
        <v>1</v>
      </c>
      <c r="C680">
        <v>0</v>
      </c>
      <c r="D680">
        <v>4</v>
      </c>
      <c r="E680">
        <v>4</v>
      </c>
      <c r="F680">
        <v>1</v>
      </c>
      <c r="G680">
        <v>14</v>
      </c>
    </row>
    <row r="681" spans="1:7" x14ac:dyDescent="0.35">
      <c r="A681" t="s">
        <v>154</v>
      </c>
      <c r="B681">
        <v>1</v>
      </c>
      <c r="C681">
        <v>0</v>
      </c>
      <c r="D681">
        <v>5</v>
      </c>
      <c r="E681">
        <v>2</v>
      </c>
      <c r="F681">
        <v>0</v>
      </c>
      <c r="G681">
        <v>12</v>
      </c>
    </row>
    <row r="682" spans="1:7" x14ac:dyDescent="0.35">
      <c r="A682" t="s">
        <v>154</v>
      </c>
      <c r="B682">
        <v>1</v>
      </c>
      <c r="C682">
        <v>0</v>
      </c>
      <c r="D682">
        <v>6</v>
      </c>
      <c r="E682">
        <v>1</v>
      </c>
      <c r="F682">
        <v>0</v>
      </c>
      <c r="G682">
        <v>11</v>
      </c>
    </row>
    <row r="683" spans="1:7" x14ac:dyDescent="0.35">
      <c r="A683" t="s">
        <v>154</v>
      </c>
      <c r="B683">
        <v>1</v>
      </c>
      <c r="C683">
        <v>1</v>
      </c>
      <c r="D683">
        <v>5</v>
      </c>
      <c r="E683">
        <v>4</v>
      </c>
      <c r="F683">
        <v>1</v>
      </c>
      <c r="G683">
        <v>14</v>
      </c>
    </row>
    <row r="684" spans="1:7" x14ac:dyDescent="0.35">
      <c r="A684" t="s">
        <v>154</v>
      </c>
      <c r="B684">
        <v>1</v>
      </c>
      <c r="C684">
        <v>1</v>
      </c>
      <c r="D684">
        <v>6</v>
      </c>
      <c r="E684">
        <v>3</v>
      </c>
      <c r="F684">
        <v>0</v>
      </c>
      <c r="G684">
        <v>11</v>
      </c>
    </row>
    <row r="685" spans="1:7" x14ac:dyDescent="0.35">
      <c r="A685" t="s">
        <v>154</v>
      </c>
      <c r="B685">
        <v>1</v>
      </c>
      <c r="C685">
        <v>1</v>
      </c>
      <c r="D685">
        <v>7</v>
      </c>
      <c r="E685">
        <v>1</v>
      </c>
      <c r="F685">
        <v>0</v>
      </c>
      <c r="G685">
        <v>10</v>
      </c>
    </row>
    <row r="686" spans="1:7" x14ac:dyDescent="0.35">
      <c r="A686" t="s">
        <v>154</v>
      </c>
      <c r="B686">
        <v>1</v>
      </c>
      <c r="C686">
        <v>2</v>
      </c>
      <c r="D686">
        <v>6</v>
      </c>
      <c r="E686">
        <v>7</v>
      </c>
      <c r="F686">
        <v>1</v>
      </c>
      <c r="G686">
        <v>11</v>
      </c>
    </row>
    <row r="687" spans="1:7" x14ac:dyDescent="0.35">
      <c r="A687" t="s">
        <v>154</v>
      </c>
      <c r="B687">
        <v>1</v>
      </c>
      <c r="C687">
        <v>2</v>
      </c>
      <c r="D687">
        <v>7</v>
      </c>
      <c r="E687">
        <v>9</v>
      </c>
      <c r="F687">
        <v>0</v>
      </c>
      <c r="G687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 tint="0.79998168889431442"/>
  </sheetPr>
  <dimension ref="A1:G404"/>
  <sheetViews>
    <sheetView topLeftCell="A384" workbookViewId="0">
      <selection activeCell="I391" sqref="I391"/>
    </sheetView>
  </sheetViews>
  <sheetFormatPr defaultRowHeight="14.5" x14ac:dyDescent="0.35"/>
  <cols>
    <col min="1" max="1" width="10.816406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t="s">
        <v>131</v>
      </c>
      <c r="B2">
        <v>0</v>
      </c>
      <c r="C2">
        <v>0</v>
      </c>
      <c r="D2">
        <v>0</v>
      </c>
      <c r="E2">
        <v>38</v>
      </c>
      <c r="F2">
        <v>3</v>
      </c>
      <c r="G2">
        <v>16</v>
      </c>
    </row>
    <row r="3" spans="1:7" x14ac:dyDescent="0.35">
      <c r="A3" t="s">
        <v>131</v>
      </c>
      <c r="B3">
        <v>0</v>
      </c>
      <c r="C3">
        <v>0</v>
      </c>
      <c r="D3">
        <v>1</v>
      </c>
      <c r="E3">
        <v>5</v>
      </c>
      <c r="F3">
        <v>0</v>
      </c>
      <c r="G3">
        <v>11</v>
      </c>
    </row>
    <row r="4" spans="1:7" x14ac:dyDescent="0.35">
      <c r="A4" t="s">
        <v>131</v>
      </c>
      <c r="B4">
        <v>0</v>
      </c>
      <c r="C4">
        <v>0</v>
      </c>
      <c r="D4">
        <v>2</v>
      </c>
      <c r="E4">
        <v>4</v>
      </c>
      <c r="F4">
        <v>0</v>
      </c>
      <c r="G4">
        <v>7</v>
      </c>
    </row>
    <row r="5" spans="1:7" x14ac:dyDescent="0.35">
      <c r="A5" t="s">
        <v>131</v>
      </c>
      <c r="B5">
        <v>0</v>
      </c>
      <c r="C5">
        <v>0</v>
      </c>
      <c r="D5">
        <v>3</v>
      </c>
      <c r="E5">
        <v>4</v>
      </c>
      <c r="F5">
        <v>0</v>
      </c>
      <c r="G5">
        <v>3</v>
      </c>
    </row>
    <row r="6" spans="1:7" x14ac:dyDescent="0.35">
      <c r="A6" t="s">
        <v>131</v>
      </c>
      <c r="B6">
        <v>0</v>
      </c>
      <c r="C6">
        <v>0</v>
      </c>
      <c r="D6">
        <v>4</v>
      </c>
      <c r="E6">
        <v>2</v>
      </c>
      <c r="F6">
        <v>0</v>
      </c>
      <c r="G6">
        <v>1</v>
      </c>
    </row>
    <row r="7" spans="1:7" x14ac:dyDescent="0.35">
      <c r="A7" t="s">
        <v>131</v>
      </c>
      <c r="B7">
        <v>0</v>
      </c>
      <c r="C7">
        <v>0</v>
      </c>
      <c r="D7">
        <v>5</v>
      </c>
      <c r="E7">
        <v>5</v>
      </c>
      <c r="F7">
        <v>1</v>
      </c>
      <c r="G7">
        <v>14</v>
      </c>
    </row>
    <row r="8" spans="1:7" x14ac:dyDescent="0.35">
      <c r="A8" t="s">
        <v>131</v>
      </c>
      <c r="B8">
        <v>0</v>
      </c>
      <c r="C8">
        <v>0</v>
      </c>
      <c r="D8">
        <v>6</v>
      </c>
      <c r="E8">
        <v>7</v>
      </c>
      <c r="F8">
        <v>0</v>
      </c>
      <c r="G8">
        <v>7</v>
      </c>
    </row>
    <row r="9" spans="1:7" x14ac:dyDescent="0.35">
      <c r="A9" t="s">
        <v>131</v>
      </c>
      <c r="B9">
        <v>0</v>
      </c>
      <c r="C9">
        <v>0</v>
      </c>
      <c r="D9">
        <v>7</v>
      </c>
      <c r="E9">
        <v>10</v>
      </c>
      <c r="F9">
        <v>1</v>
      </c>
      <c r="G9">
        <v>15</v>
      </c>
    </row>
    <row r="10" spans="1:7" x14ac:dyDescent="0.35">
      <c r="A10" t="s">
        <v>131</v>
      </c>
      <c r="B10">
        <v>0</v>
      </c>
      <c r="C10">
        <v>1</v>
      </c>
      <c r="D10">
        <v>2</v>
      </c>
      <c r="E10">
        <v>4</v>
      </c>
      <c r="F10">
        <v>1</v>
      </c>
      <c r="G10">
        <v>14</v>
      </c>
    </row>
    <row r="11" spans="1:7" x14ac:dyDescent="0.35">
      <c r="A11" t="s">
        <v>131</v>
      </c>
      <c r="B11">
        <v>0</v>
      </c>
      <c r="C11">
        <v>1</v>
      </c>
      <c r="D11">
        <v>3</v>
      </c>
      <c r="E11">
        <v>11</v>
      </c>
      <c r="F11">
        <v>0</v>
      </c>
      <c r="G11">
        <v>3</v>
      </c>
    </row>
    <row r="12" spans="1:7" x14ac:dyDescent="0.35">
      <c r="A12" t="s">
        <v>131</v>
      </c>
      <c r="B12">
        <v>0</v>
      </c>
      <c r="C12">
        <v>1</v>
      </c>
      <c r="D12">
        <v>4</v>
      </c>
      <c r="E12">
        <v>15</v>
      </c>
      <c r="F12">
        <v>1</v>
      </c>
      <c r="G12">
        <v>6</v>
      </c>
    </row>
    <row r="13" spans="1:7" x14ac:dyDescent="0.35">
      <c r="A13" t="s">
        <v>131</v>
      </c>
      <c r="B13">
        <v>0</v>
      </c>
      <c r="C13">
        <v>1</v>
      </c>
      <c r="D13">
        <v>5</v>
      </c>
      <c r="E13">
        <v>11</v>
      </c>
      <c r="F13">
        <v>1</v>
      </c>
      <c r="G13">
        <v>13</v>
      </c>
    </row>
    <row r="14" spans="1:7" x14ac:dyDescent="0.35">
      <c r="A14" t="s">
        <v>131</v>
      </c>
      <c r="B14">
        <v>0</v>
      </c>
      <c r="C14">
        <v>1</v>
      </c>
      <c r="D14">
        <v>6</v>
      </c>
      <c r="E14">
        <v>8</v>
      </c>
      <c r="F14">
        <v>0</v>
      </c>
      <c r="G14">
        <v>5</v>
      </c>
    </row>
    <row r="15" spans="1:7" x14ac:dyDescent="0.35">
      <c r="A15" t="s">
        <v>131</v>
      </c>
      <c r="B15">
        <v>0</v>
      </c>
      <c r="C15">
        <v>1</v>
      </c>
      <c r="D15">
        <v>7</v>
      </c>
      <c r="E15">
        <v>2</v>
      </c>
      <c r="F15">
        <v>0</v>
      </c>
      <c r="G15">
        <v>3</v>
      </c>
    </row>
    <row r="16" spans="1:7" x14ac:dyDescent="0.35">
      <c r="A16" t="s">
        <v>131</v>
      </c>
      <c r="B16">
        <v>0</v>
      </c>
      <c r="C16">
        <v>2</v>
      </c>
      <c r="D16">
        <v>2</v>
      </c>
      <c r="E16">
        <v>1</v>
      </c>
      <c r="F16">
        <v>1</v>
      </c>
      <c r="G16">
        <v>17</v>
      </c>
    </row>
    <row r="17" spans="1:7" x14ac:dyDescent="0.35">
      <c r="A17" t="s">
        <v>131</v>
      </c>
      <c r="B17">
        <v>0</v>
      </c>
      <c r="C17">
        <v>2</v>
      </c>
      <c r="D17">
        <v>3</v>
      </c>
      <c r="E17">
        <v>1</v>
      </c>
      <c r="F17">
        <v>0</v>
      </c>
      <c r="G17">
        <v>16</v>
      </c>
    </row>
    <row r="18" spans="1:7" x14ac:dyDescent="0.35">
      <c r="A18" t="s">
        <v>131</v>
      </c>
      <c r="B18">
        <v>0</v>
      </c>
      <c r="C18">
        <v>2</v>
      </c>
      <c r="D18">
        <v>5</v>
      </c>
      <c r="E18">
        <v>1</v>
      </c>
      <c r="F18">
        <v>0</v>
      </c>
      <c r="G18">
        <v>15</v>
      </c>
    </row>
    <row r="19" spans="1:7" x14ac:dyDescent="0.35">
      <c r="A19" t="s">
        <v>131</v>
      </c>
      <c r="B19">
        <v>0</v>
      </c>
      <c r="C19">
        <v>2</v>
      </c>
      <c r="D19">
        <v>6</v>
      </c>
      <c r="E19">
        <v>12</v>
      </c>
      <c r="F19">
        <v>0</v>
      </c>
      <c r="G19">
        <v>3</v>
      </c>
    </row>
    <row r="20" spans="1:7" x14ac:dyDescent="0.35">
      <c r="A20" t="s">
        <v>131</v>
      </c>
      <c r="B20">
        <v>0</v>
      </c>
      <c r="C20">
        <v>2</v>
      </c>
      <c r="D20">
        <v>7</v>
      </c>
      <c r="E20">
        <v>29</v>
      </c>
      <c r="F20">
        <v>2</v>
      </c>
      <c r="G20">
        <v>10</v>
      </c>
    </row>
    <row r="21" spans="1:7" x14ac:dyDescent="0.35">
      <c r="A21" t="s">
        <v>131</v>
      </c>
      <c r="B21">
        <v>1</v>
      </c>
      <c r="C21">
        <v>0</v>
      </c>
      <c r="D21">
        <v>5</v>
      </c>
      <c r="E21">
        <v>1</v>
      </c>
      <c r="F21">
        <v>1</v>
      </c>
      <c r="G21">
        <v>17</v>
      </c>
    </row>
    <row r="22" spans="1:7" x14ac:dyDescent="0.35">
      <c r="A22" t="s">
        <v>131</v>
      </c>
      <c r="B22">
        <v>1</v>
      </c>
      <c r="C22">
        <v>1</v>
      </c>
      <c r="D22">
        <v>6</v>
      </c>
      <c r="E22">
        <v>7</v>
      </c>
      <c r="F22">
        <v>1</v>
      </c>
      <c r="G22">
        <v>11</v>
      </c>
    </row>
    <row r="23" spans="1:7" x14ac:dyDescent="0.35">
      <c r="A23" t="s">
        <v>131</v>
      </c>
      <c r="B23">
        <v>1</v>
      </c>
      <c r="C23">
        <v>2</v>
      </c>
      <c r="D23">
        <v>7</v>
      </c>
      <c r="E23">
        <v>1</v>
      </c>
      <c r="F23">
        <v>1</v>
      </c>
      <c r="G23">
        <v>17</v>
      </c>
    </row>
    <row r="24" spans="1:7" x14ac:dyDescent="0.35">
      <c r="A24" t="s">
        <v>155</v>
      </c>
      <c r="B24">
        <v>0</v>
      </c>
      <c r="C24">
        <v>0</v>
      </c>
      <c r="D24">
        <v>0</v>
      </c>
      <c r="E24">
        <v>38</v>
      </c>
      <c r="F24">
        <v>3</v>
      </c>
      <c r="G24">
        <v>16</v>
      </c>
    </row>
    <row r="25" spans="1:7" x14ac:dyDescent="0.35">
      <c r="A25" t="s">
        <v>155</v>
      </c>
      <c r="B25">
        <v>0</v>
      </c>
      <c r="C25">
        <v>0</v>
      </c>
      <c r="D25">
        <v>1</v>
      </c>
      <c r="E25">
        <v>9</v>
      </c>
      <c r="F25">
        <v>0</v>
      </c>
      <c r="G25">
        <v>7</v>
      </c>
    </row>
    <row r="26" spans="1:7" x14ac:dyDescent="0.35">
      <c r="A26" t="s">
        <v>155</v>
      </c>
      <c r="B26">
        <v>0</v>
      </c>
      <c r="C26">
        <v>0</v>
      </c>
      <c r="D26">
        <v>2</v>
      </c>
      <c r="E26">
        <v>3</v>
      </c>
      <c r="F26">
        <v>0</v>
      </c>
      <c r="G26">
        <v>4</v>
      </c>
    </row>
    <row r="27" spans="1:7" x14ac:dyDescent="0.35">
      <c r="A27" t="s">
        <v>155</v>
      </c>
      <c r="B27">
        <v>0</v>
      </c>
      <c r="C27">
        <v>0</v>
      </c>
      <c r="D27">
        <v>3</v>
      </c>
      <c r="E27">
        <v>3</v>
      </c>
      <c r="F27">
        <v>0</v>
      </c>
      <c r="G27">
        <v>1</v>
      </c>
    </row>
    <row r="28" spans="1:7" x14ac:dyDescent="0.35">
      <c r="A28" t="s">
        <v>155</v>
      </c>
      <c r="B28">
        <v>0</v>
      </c>
      <c r="C28">
        <v>0</v>
      </c>
      <c r="D28">
        <v>4</v>
      </c>
      <c r="E28">
        <v>1</v>
      </c>
      <c r="F28">
        <v>0</v>
      </c>
      <c r="G28">
        <v>0</v>
      </c>
    </row>
    <row r="29" spans="1:7" x14ac:dyDescent="0.35">
      <c r="A29" t="s">
        <v>155</v>
      </c>
      <c r="B29">
        <v>0</v>
      </c>
      <c r="C29">
        <v>0</v>
      </c>
      <c r="D29">
        <v>5</v>
      </c>
      <c r="E29">
        <v>1</v>
      </c>
      <c r="F29">
        <v>1</v>
      </c>
      <c r="G29">
        <v>17</v>
      </c>
    </row>
    <row r="30" spans="1:7" x14ac:dyDescent="0.35">
      <c r="A30" t="s">
        <v>155</v>
      </c>
      <c r="B30">
        <v>0</v>
      </c>
      <c r="C30">
        <v>0</v>
      </c>
      <c r="D30">
        <v>6</v>
      </c>
      <c r="E30">
        <v>4</v>
      </c>
      <c r="F30">
        <v>0</v>
      </c>
      <c r="G30">
        <v>13</v>
      </c>
    </row>
    <row r="31" spans="1:7" x14ac:dyDescent="0.35">
      <c r="A31" t="s">
        <v>155</v>
      </c>
      <c r="B31">
        <v>0</v>
      </c>
      <c r="C31">
        <v>0</v>
      </c>
      <c r="D31">
        <v>7</v>
      </c>
      <c r="E31">
        <v>0</v>
      </c>
      <c r="F31">
        <v>0</v>
      </c>
      <c r="G31">
        <v>13</v>
      </c>
    </row>
    <row r="32" spans="1:7" x14ac:dyDescent="0.35">
      <c r="A32" t="s">
        <v>155</v>
      </c>
      <c r="B32">
        <v>0</v>
      </c>
      <c r="C32">
        <v>1</v>
      </c>
      <c r="D32">
        <v>1</v>
      </c>
      <c r="E32">
        <v>2</v>
      </c>
      <c r="F32">
        <v>1</v>
      </c>
      <c r="G32">
        <v>16</v>
      </c>
    </row>
    <row r="33" spans="1:7" x14ac:dyDescent="0.35">
      <c r="A33" t="s">
        <v>155</v>
      </c>
      <c r="B33">
        <v>0</v>
      </c>
      <c r="C33">
        <v>1</v>
      </c>
      <c r="D33">
        <v>2</v>
      </c>
      <c r="E33">
        <v>5</v>
      </c>
      <c r="F33">
        <v>0</v>
      </c>
      <c r="G33">
        <v>11</v>
      </c>
    </row>
    <row r="34" spans="1:7" x14ac:dyDescent="0.35">
      <c r="A34" t="s">
        <v>155</v>
      </c>
      <c r="B34">
        <v>0</v>
      </c>
      <c r="C34">
        <v>1</v>
      </c>
      <c r="D34">
        <v>3</v>
      </c>
      <c r="E34">
        <v>5</v>
      </c>
      <c r="F34">
        <v>0</v>
      </c>
      <c r="G34">
        <v>6</v>
      </c>
    </row>
    <row r="35" spans="1:7" x14ac:dyDescent="0.35">
      <c r="A35" t="s">
        <v>155</v>
      </c>
      <c r="B35">
        <v>0</v>
      </c>
      <c r="C35">
        <v>1</v>
      </c>
      <c r="D35">
        <v>4</v>
      </c>
      <c r="E35">
        <v>2</v>
      </c>
      <c r="F35">
        <v>0</v>
      </c>
      <c r="G35">
        <v>4</v>
      </c>
    </row>
    <row r="36" spans="1:7" x14ac:dyDescent="0.35">
      <c r="A36" t="s">
        <v>155</v>
      </c>
      <c r="B36">
        <v>0</v>
      </c>
      <c r="C36">
        <v>1</v>
      </c>
      <c r="D36">
        <v>5</v>
      </c>
      <c r="E36">
        <v>10</v>
      </c>
      <c r="F36">
        <v>1</v>
      </c>
      <c r="G36">
        <v>12</v>
      </c>
    </row>
    <row r="37" spans="1:7" x14ac:dyDescent="0.35">
      <c r="A37" t="s">
        <v>155</v>
      </c>
      <c r="B37">
        <v>0</v>
      </c>
      <c r="C37">
        <v>1</v>
      </c>
      <c r="D37">
        <v>6</v>
      </c>
      <c r="E37">
        <v>3</v>
      </c>
      <c r="F37">
        <v>0</v>
      </c>
      <c r="G37">
        <v>9</v>
      </c>
    </row>
    <row r="38" spans="1:7" x14ac:dyDescent="0.35">
      <c r="A38" t="s">
        <v>155</v>
      </c>
      <c r="B38">
        <v>0</v>
      </c>
      <c r="C38">
        <v>1</v>
      </c>
      <c r="D38">
        <v>7</v>
      </c>
      <c r="E38">
        <v>3</v>
      </c>
      <c r="F38">
        <v>0</v>
      </c>
      <c r="G38">
        <v>6</v>
      </c>
    </row>
    <row r="39" spans="1:7" x14ac:dyDescent="0.35">
      <c r="A39" t="s">
        <v>155</v>
      </c>
      <c r="B39">
        <v>0</v>
      </c>
      <c r="C39">
        <v>2</v>
      </c>
      <c r="D39">
        <v>2</v>
      </c>
      <c r="E39">
        <v>5</v>
      </c>
      <c r="F39">
        <v>1</v>
      </c>
      <c r="G39">
        <v>13</v>
      </c>
    </row>
    <row r="40" spans="1:7" x14ac:dyDescent="0.35">
      <c r="A40" t="s">
        <v>155</v>
      </c>
      <c r="B40">
        <v>0</v>
      </c>
      <c r="C40">
        <v>2</v>
      </c>
      <c r="D40">
        <v>3</v>
      </c>
      <c r="E40">
        <v>8</v>
      </c>
      <c r="F40">
        <v>0</v>
      </c>
      <c r="G40">
        <v>5</v>
      </c>
    </row>
    <row r="41" spans="1:7" x14ac:dyDescent="0.35">
      <c r="A41" t="s">
        <v>155</v>
      </c>
      <c r="B41">
        <v>0</v>
      </c>
      <c r="C41">
        <v>2</v>
      </c>
      <c r="D41">
        <v>4</v>
      </c>
      <c r="E41">
        <v>16</v>
      </c>
      <c r="F41">
        <v>1</v>
      </c>
      <c r="G41">
        <v>7</v>
      </c>
    </row>
    <row r="42" spans="1:7" x14ac:dyDescent="0.35">
      <c r="A42" t="s">
        <v>155</v>
      </c>
      <c r="B42">
        <v>0</v>
      </c>
      <c r="C42">
        <v>2</v>
      </c>
      <c r="D42">
        <v>6</v>
      </c>
      <c r="E42">
        <v>4</v>
      </c>
      <c r="F42">
        <v>0</v>
      </c>
      <c r="G42">
        <v>3</v>
      </c>
    </row>
    <row r="43" spans="1:7" x14ac:dyDescent="0.35">
      <c r="A43" t="s">
        <v>155</v>
      </c>
      <c r="B43">
        <v>0</v>
      </c>
      <c r="C43">
        <v>2</v>
      </c>
      <c r="D43">
        <v>7</v>
      </c>
      <c r="E43">
        <v>5</v>
      </c>
      <c r="F43">
        <v>1</v>
      </c>
      <c r="G43">
        <v>16</v>
      </c>
    </row>
    <row r="44" spans="1:7" x14ac:dyDescent="0.35">
      <c r="A44" t="s">
        <v>155</v>
      </c>
      <c r="B44">
        <v>1</v>
      </c>
      <c r="C44">
        <v>0</v>
      </c>
      <c r="D44">
        <v>5</v>
      </c>
      <c r="E44">
        <v>13</v>
      </c>
      <c r="F44">
        <v>1</v>
      </c>
      <c r="G44">
        <v>5</v>
      </c>
    </row>
    <row r="45" spans="1:7" x14ac:dyDescent="0.35">
      <c r="A45" t="s">
        <v>155</v>
      </c>
      <c r="B45">
        <v>1</v>
      </c>
      <c r="C45">
        <v>1</v>
      </c>
      <c r="D45">
        <v>6</v>
      </c>
      <c r="E45">
        <v>20</v>
      </c>
      <c r="F45">
        <v>2</v>
      </c>
      <c r="G45">
        <v>16</v>
      </c>
    </row>
    <row r="46" spans="1:7" x14ac:dyDescent="0.35">
      <c r="A46" t="s">
        <v>155</v>
      </c>
      <c r="B46">
        <v>1</v>
      </c>
      <c r="C46">
        <v>2</v>
      </c>
      <c r="D46">
        <v>7</v>
      </c>
      <c r="E46">
        <v>25</v>
      </c>
      <c r="F46">
        <v>2</v>
      </c>
      <c r="G46">
        <v>11</v>
      </c>
    </row>
    <row r="47" spans="1:7" x14ac:dyDescent="0.35">
      <c r="A47" t="s">
        <v>156</v>
      </c>
      <c r="B47">
        <v>0</v>
      </c>
      <c r="C47">
        <v>0</v>
      </c>
      <c r="D47">
        <v>0</v>
      </c>
      <c r="E47">
        <v>48</v>
      </c>
      <c r="F47">
        <v>3</v>
      </c>
      <c r="G47">
        <v>6</v>
      </c>
    </row>
    <row r="48" spans="1:7" x14ac:dyDescent="0.35">
      <c r="A48" t="s">
        <v>156</v>
      </c>
      <c r="B48">
        <v>0</v>
      </c>
      <c r="C48">
        <v>0</v>
      </c>
      <c r="D48">
        <v>1</v>
      </c>
      <c r="E48">
        <v>7</v>
      </c>
      <c r="F48">
        <v>1</v>
      </c>
      <c r="G48">
        <v>17</v>
      </c>
    </row>
    <row r="49" spans="1:7" x14ac:dyDescent="0.35">
      <c r="A49" t="s">
        <v>156</v>
      </c>
      <c r="B49">
        <v>0</v>
      </c>
      <c r="C49">
        <v>0</v>
      </c>
      <c r="D49">
        <v>2</v>
      </c>
      <c r="E49">
        <v>1</v>
      </c>
      <c r="F49">
        <v>0</v>
      </c>
      <c r="G49">
        <v>16</v>
      </c>
    </row>
    <row r="50" spans="1:7" x14ac:dyDescent="0.35">
      <c r="A50" t="s">
        <v>156</v>
      </c>
      <c r="B50">
        <v>0</v>
      </c>
      <c r="C50">
        <v>0</v>
      </c>
      <c r="D50">
        <v>3</v>
      </c>
      <c r="E50">
        <v>2</v>
      </c>
      <c r="F50">
        <v>0</v>
      </c>
      <c r="G50">
        <v>14</v>
      </c>
    </row>
    <row r="51" spans="1:7" x14ac:dyDescent="0.35">
      <c r="A51" t="s">
        <v>156</v>
      </c>
      <c r="B51">
        <v>0</v>
      </c>
      <c r="C51">
        <v>0</v>
      </c>
      <c r="D51">
        <v>4</v>
      </c>
      <c r="E51">
        <v>0</v>
      </c>
      <c r="F51">
        <v>0</v>
      </c>
      <c r="G51">
        <v>14</v>
      </c>
    </row>
    <row r="52" spans="1:7" x14ac:dyDescent="0.35">
      <c r="A52" t="s">
        <v>156</v>
      </c>
      <c r="B52">
        <v>0</v>
      </c>
      <c r="C52">
        <v>0</v>
      </c>
      <c r="D52">
        <v>5</v>
      </c>
      <c r="E52">
        <v>1</v>
      </c>
      <c r="F52">
        <v>0</v>
      </c>
      <c r="G52">
        <v>13</v>
      </c>
    </row>
    <row r="53" spans="1:7" x14ac:dyDescent="0.35">
      <c r="A53" t="s">
        <v>156</v>
      </c>
      <c r="B53">
        <v>0</v>
      </c>
      <c r="C53">
        <v>0</v>
      </c>
      <c r="D53">
        <v>6</v>
      </c>
      <c r="E53">
        <v>1</v>
      </c>
      <c r="F53">
        <v>0</v>
      </c>
      <c r="G53">
        <v>12</v>
      </c>
    </row>
    <row r="54" spans="1:7" x14ac:dyDescent="0.35">
      <c r="A54" t="s">
        <v>156</v>
      </c>
      <c r="B54">
        <v>0</v>
      </c>
      <c r="C54">
        <v>0</v>
      </c>
      <c r="D54">
        <v>7</v>
      </c>
      <c r="E54">
        <v>0</v>
      </c>
      <c r="F54">
        <v>0</v>
      </c>
      <c r="G54">
        <v>12</v>
      </c>
    </row>
    <row r="55" spans="1:7" x14ac:dyDescent="0.35">
      <c r="A55" t="s">
        <v>156</v>
      </c>
      <c r="B55">
        <v>0</v>
      </c>
      <c r="C55">
        <v>1</v>
      </c>
      <c r="D55">
        <v>0</v>
      </c>
      <c r="E55">
        <v>5</v>
      </c>
      <c r="F55">
        <v>1</v>
      </c>
      <c r="G55">
        <v>13</v>
      </c>
    </row>
    <row r="56" spans="1:7" x14ac:dyDescent="0.35">
      <c r="A56" t="s">
        <v>156</v>
      </c>
      <c r="B56">
        <v>0</v>
      </c>
      <c r="C56">
        <v>1</v>
      </c>
      <c r="D56">
        <v>1</v>
      </c>
      <c r="E56">
        <v>6</v>
      </c>
      <c r="F56">
        <v>0</v>
      </c>
      <c r="G56">
        <v>7</v>
      </c>
    </row>
    <row r="57" spans="1:7" x14ac:dyDescent="0.35">
      <c r="A57" t="s">
        <v>156</v>
      </c>
      <c r="B57">
        <v>0</v>
      </c>
      <c r="C57">
        <v>1</v>
      </c>
      <c r="D57">
        <v>2</v>
      </c>
      <c r="E57">
        <v>7</v>
      </c>
      <c r="F57">
        <v>0</v>
      </c>
      <c r="G57">
        <v>0</v>
      </c>
    </row>
    <row r="58" spans="1:7" x14ac:dyDescent="0.35">
      <c r="A58" t="s">
        <v>156</v>
      </c>
      <c r="B58">
        <v>0</v>
      </c>
      <c r="C58">
        <v>1</v>
      </c>
      <c r="D58">
        <v>3</v>
      </c>
      <c r="E58">
        <v>13</v>
      </c>
      <c r="F58">
        <v>1</v>
      </c>
      <c r="G58">
        <v>5</v>
      </c>
    </row>
    <row r="59" spans="1:7" x14ac:dyDescent="0.35">
      <c r="A59" t="s">
        <v>156</v>
      </c>
      <c r="B59">
        <v>0</v>
      </c>
      <c r="C59">
        <v>1</v>
      </c>
      <c r="D59">
        <v>4</v>
      </c>
      <c r="E59">
        <v>14</v>
      </c>
      <c r="F59">
        <v>1</v>
      </c>
      <c r="G59">
        <v>9</v>
      </c>
    </row>
    <row r="60" spans="1:7" x14ac:dyDescent="0.35">
      <c r="A60" t="s">
        <v>156</v>
      </c>
      <c r="B60">
        <v>0</v>
      </c>
      <c r="C60">
        <v>1</v>
      </c>
      <c r="D60">
        <v>5</v>
      </c>
      <c r="E60">
        <v>13</v>
      </c>
      <c r="F60">
        <v>1</v>
      </c>
      <c r="G60">
        <v>14</v>
      </c>
    </row>
    <row r="61" spans="1:7" x14ac:dyDescent="0.35">
      <c r="A61" t="s">
        <v>156</v>
      </c>
      <c r="B61">
        <v>0</v>
      </c>
      <c r="C61">
        <v>1</v>
      </c>
      <c r="D61">
        <v>6</v>
      </c>
      <c r="E61">
        <v>3</v>
      </c>
      <c r="F61">
        <v>0</v>
      </c>
      <c r="G61">
        <v>11</v>
      </c>
    </row>
    <row r="62" spans="1:7" x14ac:dyDescent="0.35">
      <c r="A62" t="s">
        <v>156</v>
      </c>
      <c r="B62">
        <v>0</v>
      </c>
      <c r="C62">
        <v>1</v>
      </c>
      <c r="D62">
        <v>7</v>
      </c>
      <c r="E62">
        <v>5</v>
      </c>
      <c r="F62">
        <v>0</v>
      </c>
      <c r="G62">
        <v>6</v>
      </c>
    </row>
    <row r="63" spans="1:7" x14ac:dyDescent="0.35">
      <c r="A63" t="s">
        <v>156</v>
      </c>
      <c r="B63">
        <v>0</v>
      </c>
      <c r="C63">
        <v>2</v>
      </c>
      <c r="D63">
        <v>2</v>
      </c>
      <c r="E63">
        <v>5</v>
      </c>
      <c r="F63">
        <v>1</v>
      </c>
      <c r="G63">
        <v>13</v>
      </c>
    </row>
    <row r="64" spans="1:7" x14ac:dyDescent="0.35">
      <c r="A64" t="s">
        <v>156</v>
      </c>
      <c r="B64">
        <v>0</v>
      </c>
      <c r="C64">
        <v>2</v>
      </c>
      <c r="D64">
        <v>3</v>
      </c>
      <c r="E64">
        <v>11</v>
      </c>
      <c r="F64">
        <v>0</v>
      </c>
      <c r="G64">
        <v>2</v>
      </c>
    </row>
    <row r="65" spans="1:7" x14ac:dyDescent="0.35">
      <c r="A65" t="s">
        <v>156</v>
      </c>
      <c r="B65">
        <v>0</v>
      </c>
      <c r="C65">
        <v>2</v>
      </c>
      <c r="D65">
        <v>4</v>
      </c>
      <c r="E65">
        <v>11</v>
      </c>
      <c r="F65">
        <v>1</v>
      </c>
      <c r="G65">
        <v>9</v>
      </c>
    </row>
    <row r="66" spans="1:7" x14ac:dyDescent="0.35">
      <c r="A66" t="s">
        <v>156</v>
      </c>
      <c r="B66">
        <v>0</v>
      </c>
      <c r="C66">
        <v>2</v>
      </c>
      <c r="D66">
        <v>5</v>
      </c>
      <c r="E66">
        <v>10</v>
      </c>
      <c r="F66">
        <v>1</v>
      </c>
      <c r="G66">
        <v>17</v>
      </c>
    </row>
    <row r="67" spans="1:7" x14ac:dyDescent="0.35">
      <c r="A67" t="s">
        <v>156</v>
      </c>
      <c r="B67">
        <v>0</v>
      </c>
      <c r="C67">
        <v>2</v>
      </c>
      <c r="D67">
        <v>6</v>
      </c>
      <c r="E67">
        <v>10</v>
      </c>
      <c r="F67">
        <v>0</v>
      </c>
      <c r="G67">
        <v>7</v>
      </c>
    </row>
    <row r="68" spans="1:7" x14ac:dyDescent="0.35">
      <c r="A68" t="s">
        <v>156</v>
      </c>
      <c r="B68">
        <v>0</v>
      </c>
      <c r="C68">
        <v>2</v>
      </c>
      <c r="D68">
        <v>7</v>
      </c>
      <c r="E68">
        <v>19</v>
      </c>
      <c r="F68">
        <v>1</v>
      </c>
      <c r="G68">
        <v>6</v>
      </c>
    </row>
    <row r="69" spans="1:7" x14ac:dyDescent="0.35">
      <c r="A69" t="s">
        <v>156</v>
      </c>
      <c r="B69">
        <v>1</v>
      </c>
      <c r="C69">
        <v>0</v>
      </c>
      <c r="D69">
        <v>4</v>
      </c>
      <c r="E69">
        <v>8</v>
      </c>
      <c r="F69">
        <v>1</v>
      </c>
      <c r="G69">
        <v>10</v>
      </c>
    </row>
    <row r="70" spans="1:7" x14ac:dyDescent="0.35">
      <c r="A70" t="s">
        <v>156</v>
      </c>
      <c r="B70">
        <v>1</v>
      </c>
      <c r="C70">
        <v>0</v>
      </c>
      <c r="D70">
        <v>5</v>
      </c>
      <c r="E70">
        <v>8</v>
      </c>
      <c r="F70">
        <v>0</v>
      </c>
      <c r="G70">
        <v>2</v>
      </c>
    </row>
    <row r="71" spans="1:7" x14ac:dyDescent="0.35">
      <c r="A71" t="s">
        <v>156</v>
      </c>
      <c r="B71">
        <v>1</v>
      </c>
      <c r="C71">
        <v>1</v>
      </c>
      <c r="D71">
        <v>5</v>
      </c>
      <c r="E71">
        <v>6</v>
      </c>
      <c r="F71">
        <v>1</v>
      </c>
      <c r="G71">
        <v>12</v>
      </c>
    </row>
    <row r="72" spans="1:7" x14ac:dyDescent="0.35">
      <c r="A72" t="s">
        <v>156</v>
      </c>
      <c r="B72">
        <v>1</v>
      </c>
      <c r="C72">
        <v>1</v>
      </c>
      <c r="D72">
        <v>6</v>
      </c>
      <c r="E72">
        <v>40</v>
      </c>
      <c r="F72">
        <v>2</v>
      </c>
      <c r="G72">
        <v>8</v>
      </c>
    </row>
    <row r="73" spans="1:7" x14ac:dyDescent="0.35">
      <c r="A73" t="s">
        <v>156</v>
      </c>
      <c r="B73">
        <v>1</v>
      </c>
      <c r="C73">
        <v>2</v>
      </c>
      <c r="D73">
        <v>7</v>
      </c>
      <c r="E73">
        <v>15</v>
      </c>
      <c r="F73">
        <v>1</v>
      </c>
      <c r="G73">
        <v>3</v>
      </c>
    </row>
    <row r="74" spans="1:7" x14ac:dyDescent="0.35">
      <c r="A74" t="s">
        <v>157</v>
      </c>
      <c r="B74">
        <v>0</v>
      </c>
      <c r="C74">
        <v>0</v>
      </c>
      <c r="D74">
        <v>0</v>
      </c>
      <c r="E74">
        <v>29</v>
      </c>
      <c r="F74">
        <v>2</v>
      </c>
      <c r="G74">
        <v>7</v>
      </c>
    </row>
    <row r="75" spans="1:7" x14ac:dyDescent="0.35">
      <c r="A75" t="s">
        <v>157</v>
      </c>
      <c r="B75">
        <v>0</v>
      </c>
      <c r="C75">
        <v>0</v>
      </c>
      <c r="D75">
        <v>1</v>
      </c>
      <c r="E75">
        <v>6</v>
      </c>
      <c r="F75">
        <v>0</v>
      </c>
      <c r="G75">
        <v>1</v>
      </c>
    </row>
    <row r="76" spans="1:7" x14ac:dyDescent="0.35">
      <c r="A76" t="s">
        <v>157</v>
      </c>
      <c r="B76">
        <v>0</v>
      </c>
      <c r="C76">
        <v>0</v>
      </c>
      <c r="D76">
        <v>2</v>
      </c>
      <c r="E76">
        <v>0</v>
      </c>
      <c r="F76">
        <v>0</v>
      </c>
      <c r="G76">
        <v>1</v>
      </c>
    </row>
    <row r="77" spans="1:7" x14ac:dyDescent="0.35">
      <c r="A77" t="s">
        <v>157</v>
      </c>
      <c r="B77">
        <v>0</v>
      </c>
      <c r="C77">
        <v>0</v>
      </c>
      <c r="D77">
        <v>3</v>
      </c>
      <c r="E77">
        <v>0</v>
      </c>
      <c r="F77">
        <v>0</v>
      </c>
      <c r="G77">
        <v>1</v>
      </c>
    </row>
    <row r="78" spans="1:7" x14ac:dyDescent="0.35">
      <c r="A78" t="s">
        <v>157</v>
      </c>
      <c r="B78">
        <v>0</v>
      </c>
      <c r="C78">
        <v>0</v>
      </c>
      <c r="D78">
        <v>4</v>
      </c>
      <c r="E78">
        <v>2</v>
      </c>
      <c r="F78">
        <v>1</v>
      </c>
      <c r="G78">
        <v>17</v>
      </c>
    </row>
    <row r="79" spans="1:7" x14ac:dyDescent="0.35">
      <c r="A79" t="s">
        <v>157</v>
      </c>
      <c r="B79">
        <v>0</v>
      </c>
      <c r="C79">
        <v>0</v>
      </c>
      <c r="D79">
        <v>5</v>
      </c>
      <c r="E79">
        <v>0</v>
      </c>
      <c r="F79">
        <v>0</v>
      </c>
      <c r="G79">
        <v>17</v>
      </c>
    </row>
    <row r="80" spans="1:7" x14ac:dyDescent="0.35">
      <c r="A80" t="s">
        <v>157</v>
      </c>
      <c r="B80">
        <v>0</v>
      </c>
      <c r="C80">
        <v>0</v>
      </c>
      <c r="D80">
        <v>6</v>
      </c>
      <c r="E80">
        <v>0</v>
      </c>
      <c r="F80">
        <v>0</v>
      </c>
      <c r="G80">
        <v>17</v>
      </c>
    </row>
    <row r="81" spans="1:7" x14ac:dyDescent="0.35">
      <c r="A81" t="s">
        <v>157</v>
      </c>
      <c r="B81">
        <v>0</v>
      </c>
      <c r="C81">
        <v>0</v>
      </c>
      <c r="D81">
        <v>7</v>
      </c>
      <c r="E81">
        <v>0</v>
      </c>
      <c r="F81">
        <v>0</v>
      </c>
      <c r="G81">
        <v>17</v>
      </c>
    </row>
    <row r="82" spans="1:7" x14ac:dyDescent="0.35">
      <c r="A82" t="s">
        <v>157</v>
      </c>
      <c r="B82">
        <v>0</v>
      </c>
      <c r="C82">
        <v>1</v>
      </c>
      <c r="D82">
        <v>0</v>
      </c>
      <c r="E82">
        <v>3</v>
      </c>
      <c r="F82">
        <v>1</v>
      </c>
      <c r="G82">
        <v>15</v>
      </c>
    </row>
    <row r="83" spans="1:7" x14ac:dyDescent="0.35">
      <c r="A83" t="s">
        <v>157</v>
      </c>
      <c r="B83">
        <v>0</v>
      </c>
      <c r="C83">
        <v>1</v>
      </c>
      <c r="D83">
        <v>1</v>
      </c>
      <c r="E83">
        <v>4</v>
      </c>
      <c r="F83">
        <v>0</v>
      </c>
      <c r="G83">
        <v>11</v>
      </c>
    </row>
    <row r="84" spans="1:7" x14ac:dyDescent="0.35">
      <c r="A84" t="s">
        <v>157</v>
      </c>
      <c r="B84">
        <v>0</v>
      </c>
      <c r="C84">
        <v>2</v>
      </c>
      <c r="D84">
        <v>1</v>
      </c>
      <c r="E84">
        <v>1</v>
      </c>
      <c r="F84">
        <v>1</v>
      </c>
      <c r="G84">
        <v>17</v>
      </c>
    </row>
    <row r="85" spans="1:7" x14ac:dyDescent="0.35">
      <c r="A85" t="s">
        <v>157</v>
      </c>
      <c r="B85">
        <v>0</v>
      </c>
      <c r="C85">
        <v>2</v>
      </c>
      <c r="D85">
        <v>2</v>
      </c>
      <c r="E85">
        <v>10</v>
      </c>
      <c r="F85">
        <v>0</v>
      </c>
      <c r="G85">
        <v>7</v>
      </c>
    </row>
    <row r="86" spans="1:7" x14ac:dyDescent="0.35">
      <c r="A86" t="s">
        <v>157</v>
      </c>
      <c r="B86">
        <v>0</v>
      </c>
      <c r="C86">
        <v>2</v>
      </c>
      <c r="D86">
        <v>3</v>
      </c>
      <c r="E86">
        <v>14</v>
      </c>
      <c r="F86">
        <v>1</v>
      </c>
      <c r="G86">
        <v>11</v>
      </c>
    </row>
    <row r="87" spans="1:7" x14ac:dyDescent="0.35">
      <c r="A87" t="s">
        <v>157</v>
      </c>
      <c r="B87">
        <v>0</v>
      </c>
      <c r="C87">
        <v>2</v>
      </c>
      <c r="D87">
        <v>4</v>
      </c>
      <c r="E87">
        <v>16</v>
      </c>
      <c r="F87">
        <v>1</v>
      </c>
      <c r="G87">
        <v>13</v>
      </c>
    </row>
    <row r="88" spans="1:7" x14ac:dyDescent="0.35">
      <c r="A88" t="s">
        <v>157</v>
      </c>
      <c r="B88">
        <v>0</v>
      </c>
      <c r="C88">
        <v>2</v>
      </c>
      <c r="D88">
        <v>6</v>
      </c>
      <c r="E88">
        <v>1</v>
      </c>
      <c r="F88">
        <v>0</v>
      </c>
      <c r="G88">
        <v>12</v>
      </c>
    </row>
    <row r="89" spans="1:7" x14ac:dyDescent="0.35">
      <c r="A89" t="s">
        <v>157</v>
      </c>
      <c r="B89">
        <v>1</v>
      </c>
      <c r="C89">
        <v>0</v>
      </c>
      <c r="D89">
        <v>5</v>
      </c>
      <c r="E89">
        <v>18</v>
      </c>
      <c r="F89">
        <v>1</v>
      </c>
      <c r="G89">
        <v>0</v>
      </c>
    </row>
    <row r="90" spans="1:7" x14ac:dyDescent="0.35">
      <c r="A90" t="s">
        <v>157</v>
      </c>
      <c r="B90">
        <v>1</v>
      </c>
      <c r="C90">
        <v>0</v>
      </c>
      <c r="D90">
        <v>6</v>
      </c>
      <c r="E90">
        <v>2</v>
      </c>
      <c r="F90">
        <v>1</v>
      </c>
      <c r="G90">
        <v>16</v>
      </c>
    </row>
    <row r="91" spans="1:7" x14ac:dyDescent="0.35">
      <c r="A91" t="s">
        <v>157</v>
      </c>
      <c r="B91">
        <v>1</v>
      </c>
      <c r="C91">
        <v>0</v>
      </c>
      <c r="D91">
        <v>7</v>
      </c>
      <c r="E91">
        <v>2</v>
      </c>
      <c r="F91">
        <v>0</v>
      </c>
      <c r="G91">
        <v>14</v>
      </c>
    </row>
    <row r="92" spans="1:7" x14ac:dyDescent="0.35">
      <c r="A92" t="s">
        <v>157</v>
      </c>
      <c r="B92">
        <v>1</v>
      </c>
      <c r="C92">
        <v>1</v>
      </c>
      <c r="D92">
        <v>6</v>
      </c>
      <c r="E92">
        <v>26</v>
      </c>
      <c r="F92">
        <v>2</v>
      </c>
      <c r="G92">
        <v>10</v>
      </c>
    </row>
    <row r="93" spans="1:7" x14ac:dyDescent="0.35">
      <c r="A93" t="s">
        <v>157</v>
      </c>
      <c r="B93">
        <v>1</v>
      </c>
      <c r="C93">
        <v>2</v>
      </c>
      <c r="D93">
        <v>7</v>
      </c>
      <c r="E93">
        <v>22</v>
      </c>
      <c r="F93">
        <v>2</v>
      </c>
      <c r="G93">
        <v>14</v>
      </c>
    </row>
    <row r="94" spans="1:7" x14ac:dyDescent="0.35">
      <c r="A94" t="s">
        <v>158</v>
      </c>
      <c r="B94">
        <v>0</v>
      </c>
      <c r="C94">
        <v>0</v>
      </c>
      <c r="D94">
        <v>0</v>
      </c>
      <c r="E94">
        <v>23</v>
      </c>
      <c r="F94">
        <v>2</v>
      </c>
      <c r="G94">
        <v>13</v>
      </c>
    </row>
    <row r="95" spans="1:7" x14ac:dyDescent="0.35">
      <c r="A95" t="s">
        <v>158</v>
      </c>
      <c r="B95">
        <v>0</v>
      </c>
      <c r="C95">
        <v>0</v>
      </c>
      <c r="D95">
        <v>1</v>
      </c>
      <c r="E95">
        <v>2</v>
      </c>
      <c r="F95">
        <v>0</v>
      </c>
      <c r="G95">
        <v>11</v>
      </c>
    </row>
    <row r="96" spans="1:7" x14ac:dyDescent="0.35">
      <c r="A96" t="s">
        <v>158</v>
      </c>
      <c r="B96">
        <v>0</v>
      </c>
      <c r="C96">
        <v>0</v>
      </c>
      <c r="D96">
        <v>2</v>
      </c>
      <c r="E96">
        <v>3</v>
      </c>
      <c r="F96">
        <v>0</v>
      </c>
      <c r="G96">
        <v>8</v>
      </c>
    </row>
    <row r="97" spans="1:7" x14ac:dyDescent="0.35">
      <c r="A97" t="s">
        <v>158</v>
      </c>
      <c r="B97">
        <v>0</v>
      </c>
      <c r="C97">
        <v>0</v>
      </c>
      <c r="D97">
        <v>3</v>
      </c>
      <c r="E97">
        <v>2</v>
      </c>
      <c r="F97">
        <v>0</v>
      </c>
      <c r="G97">
        <v>6</v>
      </c>
    </row>
    <row r="98" spans="1:7" x14ac:dyDescent="0.35">
      <c r="A98" t="s">
        <v>158</v>
      </c>
      <c r="B98">
        <v>0</v>
      </c>
      <c r="C98">
        <v>0</v>
      </c>
      <c r="D98">
        <v>4</v>
      </c>
      <c r="E98">
        <v>1</v>
      </c>
      <c r="F98">
        <v>0</v>
      </c>
      <c r="G98">
        <v>5</v>
      </c>
    </row>
    <row r="99" spans="1:7" x14ac:dyDescent="0.35">
      <c r="A99" t="s">
        <v>158</v>
      </c>
      <c r="B99">
        <v>0</v>
      </c>
      <c r="C99">
        <v>0</v>
      </c>
      <c r="D99">
        <v>5</v>
      </c>
      <c r="E99">
        <v>2</v>
      </c>
      <c r="F99">
        <v>0</v>
      </c>
      <c r="G99">
        <v>3</v>
      </c>
    </row>
    <row r="100" spans="1:7" x14ac:dyDescent="0.35">
      <c r="A100" t="s">
        <v>158</v>
      </c>
      <c r="B100">
        <v>0</v>
      </c>
      <c r="C100">
        <v>0</v>
      </c>
      <c r="D100">
        <v>6</v>
      </c>
      <c r="E100">
        <v>0</v>
      </c>
      <c r="F100">
        <v>0</v>
      </c>
      <c r="G100">
        <v>3</v>
      </c>
    </row>
    <row r="101" spans="1:7" x14ac:dyDescent="0.35">
      <c r="A101" t="s">
        <v>158</v>
      </c>
      <c r="B101">
        <v>0</v>
      </c>
      <c r="C101">
        <v>0</v>
      </c>
      <c r="D101">
        <v>7</v>
      </c>
      <c r="E101">
        <v>0</v>
      </c>
      <c r="F101">
        <v>0</v>
      </c>
      <c r="G101">
        <v>3</v>
      </c>
    </row>
    <row r="102" spans="1:7" x14ac:dyDescent="0.35">
      <c r="A102" t="s">
        <v>158</v>
      </c>
      <c r="B102">
        <v>0</v>
      </c>
      <c r="C102">
        <v>1</v>
      </c>
      <c r="D102">
        <v>1</v>
      </c>
      <c r="E102">
        <v>2</v>
      </c>
      <c r="F102">
        <v>1</v>
      </c>
      <c r="G102">
        <v>16</v>
      </c>
    </row>
    <row r="103" spans="1:7" x14ac:dyDescent="0.35">
      <c r="A103" t="s">
        <v>158</v>
      </c>
      <c r="B103">
        <v>0</v>
      </c>
      <c r="C103">
        <v>1</v>
      </c>
      <c r="D103">
        <v>5</v>
      </c>
      <c r="E103">
        <v>3</v>
      </c>
      <c r="F103">
        <v>0</v>
      </c>
      <c r="G103">
        <v>13</v>
      </c>
    </row>
    <row r="104" spans="1:7" x14ac:dyDescent="0.35">
      <c r="A104" t="s">
        <v>158</v>
      </c>
      <c r="B104">
        <v>0</v>
      </c>
      <c r="C104">
        <v>1</v>
      </c>
      <c r="D104">
        <v>6</v>
      </c>
      <c r="E104">
        <v>3</v>
      </c>
      <c r="F104">
        <v>0</v>
      </c>
      <c r="G104">
        <v>10</v>
      </c>
    </row>
    <row r="105" spans="1:7" x14ac:dyDescent="0.35">
      <c r="A105" t="s">
        <v>158</v>
      </c>
      <c r="B105">
        <v>0</v>
      </c>
      <c r="C105">
        <v>1</v>
      </c>
      <c r="D105">
        <v>7</v>
      </c>
      <c r="E105">
        <v>3</v>
      </c>
      <c r="F105">
        <v>0</v>
      </c>
      <c r="G105">
        <v>7</v>
      </c>
    </row>
    <row r="106" spans="1:7" x14ac:dyDescent="0.35">
      <c r="A106" t="s">
        <v>158</v>
      </c>
      <c r="B106">
        <v>0</v>
      </c>
      <c r="C106">
        <v>2</v>
      </c>
      <c r="D106">
        <v>2</v>
      </c>
      <c r="E106">
        <v>1</v>
      </c>
      <c r="F106">
        <v>1</v>
      </c>
      <c r="G106">
        <v>17</v>
      </c>
    </row>
    <row r="107" spans="1:7" x14ac:dyDescent="0.35">
      <c r="A107" t="s">
        <v>158</v>
      </c>
      <c r="B107">
        <v>0</v>
      </c>
      <c r="C107">
        <v>2</v>
      </c>
      <c r="D107">
        <v>3</v>
      </c>
      <c r="E107">
        <v>5</v>
      </c>
      <c r="F107">
        <v>0</v>
      </c>
      <c r="G107">
        <v>12</v>
      </c>
    </row>
    <row r="108" spans="1:7" x14ac:dyDescent="0.35">
      <c r="A108" t="s">
        <v>158</v>
      </c>
      <c r="B108">
        <v>0</v>
      </c>
      <c r="C108">
        <v>2</v>
      </c>
      <c r="D108">
        <v>4</v>
      </c>
      <c r="E108">
        <v>7</v>
      </c>
      <c r="F108">
        <v>0</v>
      </c>
      <c r="G108">
        <v>5</v>
      </c>
    </row>
    <row r="109" spans="1:7" x14ac:dyDescent="0.35">
      <c r="A109" t="s">
        <v>158</v>
      </c>
      <c r="B109">
        <v>0</v>
      </c>
      <c r="C109">
        <v>2</v>
      </c>
      <c r="D109">
        <v>5</v>
      </c>
      <c r="E109">
        <v>1</v>
      </c>
      <c r="F109">
        <v>0</v>
      </c>
      <c r="G109">
        <v>4</v>
      </c>
    </row>
    <row r="110" spans="1:7" x14ac:dyDescent="0.35">
      <c r="A110" t="s">
        <v>158</v>
      </c>
      <c r="B110">
        <v>1</v>
      </c>
      <c r="C110">
        <v>0</v>
      </c>
      <c r="D110">
        <v>5</v>
      </c>
      <c r="E110">
        <v>6</v>
      </c>
      <c r="F110">
        <v>1</v>
      </c>
      <c r="G110">
        <v>12</v>
      </c>
    </row>
    <row r="111" spans="1:7" x14ac:dyDescent="0.35">
      <c r="A111" t="s">
        <v>158</v>
      </c>
      <c r="B111">
        <v>1</v>
      </c>
      <c r="C111">
        <v>0</v>
      </c>
      <c r="D111">
        <v>6</v>
      </c>
      <c r="E111">
        <v>2</v>
      </c>
      <c r="F111">
        <v>0</v>
      </c>
      <c r="G111">
        <v>10</v>
      </c>
    </row>
    <row r="112" spans="1:7" x14ac:dyDescent="0.35">
      <c r="A112" t="s">
        <v>158</v>
      </c>
      <c r="B112">
        <v>1</v>
      </c>
      <c r="C112">
        <v>1</v>
      </c>
      <c r="D112">
        <v>5</v>
      </c>
      <c r="E112">
        <v>2</v>
      </c>
      <c r="F112">
        <v>1</v>
      </c>
      <c r="G112">
        <v>16</v>
      </c>
    </row>
    <row r="113" spans="1:7" x14ac:dyDescent="0.35">
      <c r="A113" t="s">
        <v>158</v>
      </c>
      <c r="B113">
        <v>1</v>
      </c>
      <c r="C113">
        <v>1</v>
      </c>
      <c r="D113">
        <v>6</v>
      </c>
      <c r="E113">
        <v>6</v>
      </c>
      <c r="F113">
        <v>0</v>
      </c>
      <c r="G113">
        <v>10</v>
      </c>
    </row>
    <row r="114" spans="1:7" x14ac:dyDescent="0.35">
      <c r="A114" t="s">
        <v>158</v>
      </c>
      <c r="B114">
        <v>1</v>
      </c>
      <c r="C114">
        <v>2</v>
      </c>
      <c r="D114">
        <v>7</v>
      </c>
      <c r="E114">
        <v>7</v>
      </c>
      <c r="F114">
        <v>1</v>
      </c>
      <c r="G114">
        <v>11</v>
      </c>
    </row>
    <row r="115" spans="1:7" x14ac:dyDescent="0.35">
      <c r="A115" t="s">
        <v>137</v>
      </c>
      <c r="B115">
        <v>0</v>
      </c>
      <c r="C115">
        <v>0</v>
      </c>
      <c r="D115">
        <v>0</v>
      </c>
      <c r="E115">
        <v>28</v>
      </c>
      <c r="F115">
        <v>2</v>
      </c>
      <c r="G115">
        <v>8</v>
      </c>
    </row>
    <row r="116" spans="1:7" x14ac:dyDescent="0.35">
      <c r="A116" t="s">
        <v>137</v>
      </c>
      <c r="B116">
        <v>0</v>
      </c>
      <c r="C116">
        <v>0</v>
      </c>
      <c r="D116">
        <v>1</v>
      </c>
      <c r="E116">
        <v>2</v>
      </c>
      <c r="F116">
        <v>0</v>
      </c>
      <c r="G116">
        <v>6</v>
      </c>
    </row>
    <row r="117" spans="1:7" x14ac:dyDescent="0.35">
      <c r="A117" t="s">
        <v>137</v>
      </c>
      <c r="B117">
        <v>0</v>
      </c>
      <c r="C117">
        <v>0</v>
      </c>
      <c r="D117">
        <v>2</v>
      </c>
      <c r="E117">
        <v>2</v>
      </c>
      <c r="F117">
        <v>0</v>
      </c>
      <c r="G117">
        <v>4</v>
      </c>
    </row>
    <row r="118" spans="1:7" x14ac:dyDescent="0.35">
      <c r="A118" t="s">
        <v>137</v>
      </c>
      <c r="B118">
        <v>0</v>
      </c>
      <c r="C118">
        <v>0</v>
      </c>
      <c r="D118">
        <v>3</v>
      </c>
      <c r="E118">
        <v>4</v>
      </c>
      <c r="F118">
        <v>0</v>
      </c>
      <c r="G118">
        <v>0</v>
      </c>
    </row>
    <row r="119" spans="1:7" x14ac:dyDescent="0.35">
      <c r="A119" t="s">
        <v>137</v>
      </c>
      <c r="B119">
        <v>0</v>
      </c>
      <c r="C119">
        <v>0</v>
      </c>
      <c r="D119">
        <v>4</v>
      </c>
      <c r="E119">
        <v>2</v>
      </c>
      <c r="F119">
        <v>1</v>
      </c>
      <c r="G119">
        <v>16</v>
      </c>
    </row>
    <row r="120" spans="1:7" x14ac:dyDescent="0.35">
      <c r="A120" t="s">
        <v>137</v>
      </c>
      <c r="B120">
        <v>0</v>
      </c>
      <c r="C120">
        <v>0</v>
      </c>
      <c r="D120">
        <v>5</v>
      </c>
      <c r="E120">
        <v>1</v>
      </c>
      <c r="F120">
        <v>0</v>
      </c>
      <c r="G120">
        <v>15</v>
      </c>
    </row>
    <row r="121" spans="1:7" x14ac:dyDescent="0.35">
      <c r="A121" t="s">
        <v>137</v>
      </c>
      <c r="B121">
        <v>0</v>
      </c>
      <c r="C121">
        <v>0</v>
      </c>
      <c r="D121">
        <v>6</v>
      </c>
      <c r="E121">
        <v>3</v>
      </c>
      <c r="F121">
        <v>0</v>
      </c>
      <c r="G121">
        <v>12</v>
      </c>
    </row>
    <row r="122" spans="1:7" x14ac:dyDescent="0.35">
      <c r="A122" t="s">
        <v>137</v>
      </c>
      <c r="B122">
        <v>0</v>
      </c>
      <c r="C122">
        <v>0</v>
      </c>
      <c r="D122">
        <v>7</v>
      </c>
      <c r="E122">
        <v>1</v>
      </c>
      <c r="F122">
        <v>0</v>
      </c>
      <c r="G122">
        <v>11</v>
      </c>
    </row>
    <row r="123" spans="1:7" x14ac:dyDescent="0.35">
      <c r="A123" t="s">
        <v>137</v>
      </c>
      <c r="B123">
        <v>0</v>
      </c>
      <c r="C123">
        <v>1</v>
      </c>
      <c r="D123">
        <v>0</v>
      </c>
      <c r="E123">
        <v>10</v>
      </c>
      <c r="F123">
        <v>1</v>
      </c>
      <c r="G123">
        <v>8</v>
      </c>
    </row>
    <row r="124" spans="1:7" x14ac:dyDescent="0.35">
      <c r="A124" t="s">
        <v>137</v>
      </c>
      <c r="B124">
        <v>0</v>
      </c>
      <c r="C124">
        <v>1</v>
      </c>
      <c r="D124">
        <v>1</v>
      </c>
      <c r="E124">
        <v>3</v>
      </c>
      <c r="F124">
        <v>0</v>
      </c>
      <c r="G124">
        <v>5</v>
      </c>
    </row>
    <row r="125" spans="1:7" x14ac:dyDescent="0.35">
      <c r="A125" t="s">
        <v>137</v>
      </c>
      <c r="B125">
        <v>0</v>
      </c>
      <c r="C125">
        <v>1</v>
      </c>
      <c r="D125">
        <v>2</v>
      </c>
      <c r="E125">
        <v>8</v>
      </c>
      <c r="F125">
        <v>1</v>
      </c>
      <c r="G125">
        <v>15</v>
      </c>
    </row>
    <row r="126" spans="1:7" x14ac:dyDescent="0.35">
      <c r="A126" t="s">
        <v>137</v>
      </c>
      <c r="B126">
        <v>0</v>
      </c>
      <c r="C126">
        <v>1</v>
      </c>
      <c r="D126">
        <v>3</v>
      </c>
      <c r="E126">
        <v>5</v>
      </c>
      <c r="F126">
        <v>0</v>
      </c>
      <c r="G126">
        <v>10</v>
      </c>
    </row>
    <row r="127" spans="1:7" x14ac:dyDescent="0.35">
      <c r="A127" t="s">
        <v>137</v>
      </c>
      <c r="B127">
        <v>0</v>
      </c>
      <c r="C127">
        <v>1</v>
      </c>
      <c r="D127">
        <v>4</v>
      </c>
      <c r="E127">
        <v>9</v>
      </c>
      <c r="F127">
        <v>0</v>
      </c>
      <c r="G127">
        <v>1</v>
      </c>
    </row>
    <row r="128" spans="1:7" x14ac:dyDescent="0.35">
      <c r="A128" t="s">
        <v>137</v>
      </c>
      <c r="B128">
        <v>0</v>
      </c>
      <c r="C128">
        <v>1</v>
      </c>
      <c r="D128">
        <v>5</v>
      </c>
      <c r="E128">
        <v>4</v>
      </c>
      <c r="F128">
        <v>1</v>
      </c>
      <c r="G128">
        <v>15</v>
      </c>
    </row>
    <row r="129" spans="1:7" x14ac:dyDescent="0.35">
      <c r="A129" t="s">
        <v>137</v>
      </c>
      <c r="B129">
        <v>0</v>
      </c>
      <c r="C129">
        <v>1</v>
      </c>
      <c r="D129">
        <v>6</v>
      </c>
      <c r="E129">
        <v>3</v>
      </c>
      <c r="F129">
        <v>0</v>
      </c>
      <c r="G129">
        <v>12</v>
      </c>
    </row>
    <row r="130" spans="1:7" x14ac:dyDescent="0.35">
      <c r="A130" t="s">
        <v>137</v>
      </c>
      <c r="B130">
        <v>0</v>
      </c>
      <c r="C130">
        <v>1</v>
      </c>
      <c r="D130">
        <v>7</v>
      </c>
      <c r="E130">
        <v>4</v>
      </c>
      <c r="F130">
        <v>0</v>
      </c>
      <c r="G130">
        <v>8</v>
      </c>
    </row>
    <row r="131" spans="1:7" x14ac:dyDescent="0.35">
      <c r="A131" t="s">
        <v>137</v>
      </c>
      <c r="B131">
        <v>0</v>
      </c>
      <c r="C131">
        <v>2</v>
      </c>
      <c r="D131">
        <v>2</v>
      </c>
      <c r="E131">
        <v>1</v>
      </c>
      <c r="F131">
        <v>1</v>
      </c>
      <c r="G131">
        <v>17</v>
      </c>
    </row>
    <row r="132" spans="1:7" x14ac:dyDescent="0.35">
      <c r="A132" t="s">
        <v>137</v>
      </c>
      <c r="B132">
        <v>0</v>
      </c>
      <c r="C132">
        <v>2</v>
      </c>
      <c r="D132">
        <v>3</v>
      </c>
      <c r="E132">
        <v>2</v>
      </c>
      <c r="F132">
        <v>0</v>
      </c>
      <c r="G132">
        <v>15</v>
      </c>
    </row>
    <row r="133" spans="1:7" x14ac:dyDescent="0.35">
      <c r="A133" t="s">
        <v>137</v>
      </c>
      <c r="B133">
        <v>0</v>
      </c>
      <c r="C133">
        <v>2</v>
      </c>
      <c r="D133">
        <v>4</v>
      </c>
      <c r="E133">
        <v>5</v>
      </c>
      <c r="F133">
        <v>0</v>
      </c>
      <c r="G133">
        <v>10</v>
      </c>
    </row>
    <row r="134" spans="1:7" x14ac:dyDescent="0.35">
      <c r="A134" t="s">
        <v>137</v>
      </c>
      <c r="B134">
        <v>0</v>
      </c>
      <c r="C134">
        <v>2</v>
      </c>
      <c r="D134">
        <v>5</v>
      </c>
      <c r="E134">
        <v>6</v>
      </c>
      <c r="F134">
        <v>0</v>
      </c>
      <c r="G134">
        <v>4</v>
      </c>
    </row>
    <row r="135" spans="1:7" x14ac:dyDescent="0.35">
      <c r="A135" t="s">
        <v>137</v>
      </c>
      <c r="B135">
        <v>0</v>
      </c>
      <c r="C135">
        <v>2</v>
      </c>
      <c r="D135">
        <v>6</v>
      </c>
      <c r="E135">
        <v>5</v>
      </c>
      <c r="F135">
        <v>1</v>
      </c>
      <c r="G135">
        <v>17</v>
      </c>
    </row>
    <row r="136" spans="1:7" x14ac:dyDescent="0.35">
      <c r="A136" t="s">
        <v>137</v>
      </c>
      <c r="B136">
        <v>0</v>
      </c>
      <c r="C136">
        <v>2</v>
      </c>
      <c r="D136">
        <v>7</v>
      </c>
      <c r="E136">
        <v>6</v>
      </c>
      <c r="F136">
        <v>0</v>
      </c>
      <c r="G136">
        <v>11</v>
      </c>
    </row>
    <row r="137" spans="1:7" x14ac:dyDescent="0.35">
      <c r="A137" t="s">
        <v>137</v>
      </c>
      <c r="B137">
        <v>1</v>
      </c>
      <c r="C137">
        <v>0</v>
      </c>
      <c r="D137">
        <v>5</v>
      </c>
      <c r="E137">
        <v>6</v>
      </c>
      <c r="F137">
        <v>1</v>
      </c>
      <c r="G137">
        <v>12</v>
      </c>
    </row>
    <row r="138" spans="1:7" x14ac:dyDescent="0.35">
      <c r="A138" t="s">
        <v>137</v>
      </c>
      <c r="B138">
        <v>1</v>
      </c>
      <c r="C138">
        <v>0</v>
      </c>
      <c r="D138">
        <v>7</v>
      </c>
      <c r="E138">
        <v>1</v>
      </c>
      <c r="F138">
        <v>0</v>
      </c>
      <c r="G138">
        <v>11</v>
      </c>
    </row>
    <row r="139" spans="1:7" x14ac:dyDescent="0.35">
      <c r="A139" t="s">
        <v>137</v>
      </c>
      <c r="B139">
        <v>1</v>
      </c>
      <c r="C139">
        <v>1</v>
      </c>
      <c r="D139">
        <v>5</v>
      </c>
      <c r="E139">
        <v>4</v>
      </c>
      <c r="F139">
        <v>1</v>
      </c>
      <c r="G139">
        <v>14</v>
      </c>
    </row>
    <row r="140" spans="1:7" x14ac:dyDescent="0.35">
      <c r="A140" t="s">
        <v>137</v>
      </c>
      <c r="B140">
        <v>1</v>
      </c>
      <c r="C140">
        <v>1</v>
      </c>
      <c r="D140">
        <v>6</v>
      </c>
      <c r="E140">
        <v>18</v>
      </c>
      <c r="F140">
        <v>1</v>
      </c>
      <c r="G140">
        <v>14</v>
      </c>
    </row>
    <row r="141" spans="1:7" x14ac:dyDescent="0.35">
      <c r="A141" t="s">
        <v>137</v>
      </c>
      <c r="B141">
        <v>1</v>
      </c>
      <c r="C141">
        <v>2</v>
      </c>
      <c r="D141">
        <v>7</v>
      </c>
      <c r="E141">
        <v>20</v>
      </c>
      <c r="F141">
        <v>2</v>
      </c>
      <c r="G141">
        <v>16</v>
      </c>
    </row>
    <row r="142" spans="1:7" x14ac:dyDescent="0.35">
      <c r="A142" t="s">
        <v>139</v>
      </c>
      <c r="B142">
        <v>0</v>
      </c>
      <c r="C142">
        <v>0</v>
      </c>
      <c r="D142">
        <v>0</v>
      </c>
      <c r="E142">
        <v>44</v>
      </c>
      <c r="F142">
        <v>3</v>
      </c>
      <c r="G142">
        <v>10</v>
      </c>
    </row>
    <row r="143" spans="1:7" x14ac:dyDescent="0.35">
      <c r="A143" t="s">
        <v>139</v>
      </c>
      <c r="B143">
        <v>0</v>
      </c>
      <c r="C143">
        <v>0</v>
      </c>
      <c r="D143">
        <v>1</v>
      </c>
      <c r="E143">
        <v>10</v>
      </c>
      <c r="F143">
        <v>0</v>
      </c>
      <c r="G143">
        <v>0</v>
      </c>
    </row>
    <row r="144" spans="1:7" x14ac:dyDescent="0.35">
      <c r="A144" t="s">
        <v>139</v>
      </c>
      <c r="B144">
        <v>0</v>
      </c>
      <c r="C144">
        <v>0</v>
      </c>
      <c r="D144">
        <v>2</v>
      </c>
      <c r="E144">
        <v>4</v>
      </c>
      <c r="F144">
        <v>1</v>
      </c>
      <c r="G144">
        <v>14</v>
      </c>
    </row>
    <row r="145" spans="1:7" x14ac:dyDescent="0.35">
      <c r="A145" t="s">
        <v>139</v>
      </c>
      <c r="B145">
        <v>0</v>
      </c>
      <c r="C145">
        <v>0</v>
      </c>
      <c r="D145">
        <v>3</v>
      </c>
      <c r="E145">
        <v>3</v>
      </c>
      <c r="F145">
        <v>0</v>
      </c>
      <c r="G145">
        <v>11</v>
      </c>
    </row>
    <row r="146" spans="1:7" x14ac:dyDescent="0.35">
      <c r="A146" t="s">
        <v>139</v>
      </c>
      <c r="B146">
        <v>0</v>
      </c>
      <c r="C146">
        <v>0</v>
      </c>
      <c r="D146">
        <v>4</v>
      </c>
      <c r="E146">
        <v>5</v>
      </c>
      <c r="F146">
        <v>0</v>
      </c>
      <c r="G146">
        <v>6</v>
      </c>
    </row>
    <row r="147" spans="1:7" x14ac:dyDescent="0.35">
      <c r="A147" t="s">
        <v>139</v>
      </c>
      <c r="B147">
        <v>0</v>
      </c>
      <c r="C147">
        <v>0</v>
      </c>
      <c r="D147">
        <v>5</v>
      </c>
      <c r="E147">
        <v>9</v>
      </c>
      <c r="F147">
        <v>1</v>
      </c>
      <c r="G147">
        <v>15</v>
      </c>
    </row>
    <row r="148" spans="1:7" x14ac:dyDescent="0.35">
      <c r="A148" t="s">
        <v>139</v>
      </c>
      <c r="B148">
        <v>0</v>
      </c>
      <c r="C148">
        <v>0</v>
      </c>
      <c r="D148">
        <v>6</v>
      </c>
      <c r="E148">
        <v>7</v>
      </c>
      <c r="F148">
        <v>0</v>
      </c>
      <c r="G148">
        <v>8</v>
      </c>
    </row>
    <row r="149" spans="1:7" x14ac:dyDescent="0.35">
      <c r="A149" t="s">
        <v>139</v>
      </c>
      <c r="B149">
        <v>0</v>
      </c>
      <c r="C149">
        <v>0</v>
      </c>
      <c r="D149">
        <v>7</v>
      </c>
      <c r="E149">
        <v>8</v>
      </c>
      <c r="F149">
        <v>0</v>
      </c>
      <c r="G149">
        <v>0</v>
      </c>
    </row>
    <row r="150" spans="1:7" x14ac:dyDescent="0.35">
      <c r="A150" t="s">
        <v>139</v>
      </c>
      <c r="B150">
        <v>0</v>
      </c>
      <c r="C150">
        <v>1</v>
      </c>
      <c r="D150">
        <v>1</v>
      </c>
      <c r="E150">
        <v>3</v>
      </c>
      <c r="F150">
        <v>1</v>
      </c>
      <c r="G150">
        <v>15</v>
      </c>
    </row>
    <row r="151" spans="1:7" x14ac:dyDescent="0.35">
      <c r="A151" t="s">
        <v>139</v>
      </c>
      <c r="B151">
        <v>0</v>
      </c>
      <c r="C151">
        <v>1</v>
      </c>
      <c r="D151">
        <v>2</v>
      </c>
      <c r="E151">
        <v>7</v>
      </c>
      <c r="F151">
        <v>0</v>
      </c>
      <c r="G151">
        <v>8</v>
      </c>
    </row>
    <row r="152" spans="1:7" x14ac:dyDescent="0.35">
      <c r="A152" t="s">
        <v>139</v>
      </c>
      <c r="B152">
        <v>0</v>
      </c>
      <c r="C152">
        <v>1</v>
      </c>
      <c r="D152">
        <v>3</v>
      </c>
      <c r="E152">
        <v>12</v>
      </c>
      <c r="F152">
        <v>1</v>
      </c>
      <c r="G152">
        <v>14</v>
      </c>
    </row>
    <row r="153" spans="1:7" x14ac:dyDescent="0.35">
      <c r="A153" t="s">
        <v>139</v>
      </c>
      <c r="B153">
        <v>0</v>
      </c>
      <c r="C153">
        <v>1</v>
      </c>
      <c r="D153">
        <v>4</v>
      </c>
      <c r="E153">
        <v>8</v>
      </c>
      <c r="F153">
        <v>0</v>
      </c>
      <c r="G153">
        <v>6</v>
      </c>
    </row>
    <row r="154" spans="1:7" x14ac:dyDescent="0.35">
      <c r="A154" t="s">
        <v>139</v>
      </c>
      <c r="B154">
        <v>0</v>
      </c>
      <c r="C154">
        <v>1</v>
      </c>
      <c r="D154">
        <v>5</v>
      </c>
      <c r="E154">
        <v>7</v>
      </c>
      <c r="F154">
        <v>1</v>
      </c>
      <c r="G154">
        <v>17</v>
      </c>
    </row>
    <row r="155" spans="1:7" x14ac:dyDescent="0.35">
      <c r="A155" t="s">
        <v>139</v>
      </c>
      <c r="B155">
        <v>0</v>
      </c>
      <c r="C155">
        <v>1</v>
      </c>
      <c r="D155">
        <v>6</v>
      </c>
      <c r="E155">
        <v>4</v>
      </c>
      <c r="F155">
        <v>0</v>
      </c>
      <c r="G155">
        <v>13</v>
      </c>
    </row>
    <row r="156" spans="1:7" x14ac:dyDescent="0.35">
      <c r="A156" t="s">
        <v>139</v>
      </c>
      <c r="B156">
        <v>0</v>
      </c>
      <c r="C156">
        <v>1</v>
      </c>
      <c r="D156">
        <v>7</v>
      </c>
      <c r="E156">
        <v>3</v>
      </c>
      <c r="F156">
        <v>0</v>
      </c>
      <c r="G156">
        <v>10</v>
      </c>
    </row>
    <row r="157" spans="1:7" x14ac:dyDescent="0.35">
      <c r="A157" t="s">
        <v>139</v>
      </c>
      <c r="B157">
        <v>0</v>
      </c>
      <c r="C157">
        <v>2</v>
      </c>
      <c r="D157">
        <v>2</v>
      </c>
      <c r="E157">
        <v>3</v>
      </c>
      <c r="F157">
        <v>1</v>
      </c>
      <c r="G157">
        <v>15</v>
      </c>
    </row>
    <row r="158" spans="1:7" x14ac:dyDescent="0.35">
      <c r="A158" t="s">
        <v>139</v>
      </c>
      <c r="B158">
        <v>0</v>
      </c>
      <c r="C158">
        <v>2</v>
      </c>
      <c r="D158">
        <v>3</v>
      </c>
      <c r="E158">
        <v>4</v>
      </c>
      <c r="F158">
        <v>0</v>
      </c>
      <c r="G158">
        <v>11</v>
      </c>
    </row>
    <row r="159" spans="1:7" x14ac:dyDescent="0.35">
      <c r="A159" t="s">
        <v>139</v>
      </c>
      <c r="B159">
        <v>0</v>
      </c>
      <c r="C159">
        <v>2</v>
      </c>
      <c r="D159">
        <v>4</v>
      </c>
      <c r="E159">
        <v>18</v>
      </c>
      <c r="F159">
        <v>1</v>
      </c>
      <c r="G159">
        <v>11</v>
      </c>
    </row>
    <row r="160" spans="1:7" x14ac:dyDescent="0.35">
      <c r="A160" t="s">
        <v>139</v>
      </c>
      <c r="B160">
        <v>0</v>
      </c>
      <c r="C160">
        <v>2</v>
      </c>
      <c r="D160">
        <v>5</v>
      </c>
      <c r="E160">
        <v>15</v>
      </c>
      <c r="F160">
        <v>1</v>
      </c>
      <c r="G160">
        <v>14</v>
      </c>
    </row>
    <row r="161" spans="1:7" x14ac:dyDescent="0.35">
      <c r="A161" t="s">
        <v>139</v>
      </c>
      <c r="B161">
        <v>0</v>
      </c>
      <c r="C161">
        <v>2</v>
      </c>
      <c r="D161">
        <v>6</v>
      </c>
      <c r="E161">
        <v>10</v>
      </c>
      <c r="F161">
        <v>0</v>
      </c>
      <c r="G161">
        <v>4</v>
      </c>
    </row>
    <row r="162" spans="1:7" x14ac:dyDescent="0.35">
      <c r="A162" t="s">
        <v>139</v>
      </c>
      <c r="B162">
        <v>0</v>
      </c>
      <c r="C162">
        <v>2</v>
      </c>
      <c r="D162">
        <v>7</v>
      </c>
      <c r="E162">
        <v>10</v>
      </c>
      <c r="F162">
        <v>1</v>
      </c>
      <c r="G162">
        <v>12</v>
      </c>
    </row>
    <row r="163" spans="1:7" x14ac:dyDescent="0.35">
      <c r="A163" t="s">
        <v>139</v>
      </c>
      <c r="B163">
        <v>1</v>
      </c>
      <c r="C163">
        <v>0</v>
      </c>
      <c r="D163">
        <v>5</v>
      </c>
      <c r="E163">
        <v>1</v>
      </c>
      <c r="F163">
        <v>1</v>
      </c>
      <c r="G163">
        <v>17</v>
      </c>
    </row>
    <row r="164" spans="1:7" x14ac:dyDescent="0.35">
      <c r="A164" t="s">
        <v>139</v>
      </c>
      <c r="B164">
        <v>1</v>
      </c>
      <c r="C164">
        <v>0</v>
      </c>
      <c r="D164">
        <v>6</v>
      </c>
      <c r="E164">
        <v>1</v>
      </c>
      <c r="F164">
        <v>0</v>
      </c>
      <c r="G164">
        <v>16</v>
      </c>
    </row>
    <row r="165" spans="1:7" x14ac:dyDescent="0.35">
      <c r="A165" t="s">
        <v>139</v>
      </c>
      <c r="B165">
        <v>1</v>
      </c>
      <c r="C165">
        <v>0</v>
      </c>
      <c r="D165">
        <v>7</v>
      </c>
      <c r="E165">
        <v>1</v>
      </c>
      <c r="F165">
        <v>0</v>
      </c>
      <c r="G165">
        <v>15</v>
      </c>
    </row>
    <row r="166" spans="1:7" x14ac:dyDescent="0.35">
      <c r="A166" t="s">
        <v>139</v>
      </c>
      <c r="B166">
        <v>1</v>
      </c>
      <c r="C166">
        <v>1</v>
      </c>
      <c r="D166">
        <v>5</v>
      </c>
      <c r="E166">
        <v>4</v>
      </c>
      <c r="F166">
        <v>1</v>
      </c>
      <c r="G166">
        <v>14</v>
      </c>
    </row>
    <row r="167" spans="1:7" x14ac:dyDescent="0.35">
      <c r="A167" t="s">
        <v>139</v>
      </c>
      <c r="B167">
        <v>1</v>
      </c>
      <c r="C167">
        <v>1</v>
      </c>
      <c r="D167">
        <v>6</v>
      </c>
      <c r="E167">
        <v>27</v>
      </c>
      <c r="F167">
        <v>1</v>
      </c>
      <c r="G167">
        <v>5</v>
      </c>
    </row>
    <row r="168" spans="1:7" x14ac:dyDescent="0.35">
      <c r="A168" t="s">
        <v>139</v>
      </c>
      <c r="B168">
        <v>1</v>
      </c>
      <c r="C168">
        <v>2</v>
      </c>
      <c r="D168">
        <v>7</v>
      </c>
      <c r="E168">
        <v>16</v>
      </c>
      <c r="F168">
        <v>1</v>
      </c>
      <c r="G168">
        <v>2</v>
      </c>
    </row>
    <row r="169" spans="1:7" x14ac:dyDescent="0.35">
      <c r="A169" t="s">
        <v>159</v>
      </c>
      <c r="B169">
        <v>0</v>
      </c>
      <c r="C169">
        <v>0</v>
      </c>
      <c r="D169">
        <v>0</v>
      </c>
      <c r="E169">
        <v>25</v>
      </c>
      <c r="F169">
        <v>2</v>
      </c>
      <c r="G169">
        <v>11</v>
      </c>
    </row>
    <row r="170" spans="1:7" x14ac:dyDescent="0.35">
      <c r="A170" t="s">
        <v>159</v>
      </c>
      <c r="B170">
        <v>0</v>
      </c>
      <c r="C170">
        <v>0</v>
      </c>
      <c r="D170">
        <v>1</v>
      </c>
      <c r="E170">
        <v>2</v>
      </c>
      <c r="F170">
        <v>0</v>
      </c>
      <c r="G170">
        <v>9</v>
      </c>
    </row>
    <row r="171" spans="1:7" x14ac:dyDescent="0.35">
      <c r="A171" t="s">
        <v>159</v>
      </c>
      <c r="B171">
        <v>0</v>
      </c>
      <c r="C171">
        <v>0</v>
      </c>
      <c r="D171">
        <v>2</v>
      </c>
      <c r="E171">
        <v>2</v>
      </c>
      <c r="F171">
        <v>0</v>
      </c>
      <c r="G171">
        <v>7</v>
      </c>
    </row>
    <row r="172" spans="1:7" x14ac:dyDescent="0.35">
      <c r="A172" t="s">
        <v>159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7</v>
      </c>
    </row>
    <row r="173" spans="1:7" x14ac:dyDescent="0.35">
      <c r="A173" t="s">
        <v>159</v>
      </c>
      <c r="B173">
        <v>0</v>
      </c>
      <c r="C173">
        <v>0</v>
      </c>
      <c r="D173">
        <v>4</v>
      </c>
      <c r="E173">
        <v>3</v>
      </c>
      <c r="F173">
        <v>0</v>
      </c>
      <c r="G173">
        <v>4</v>
      </c>
    </row>
    <row r="174" spans="1:7" x14ac:dyDescent="0.35">
      <c r="A174" t="s">
        <v>159</v>
      </c>
      <c r="B174">
        <v>0</v>
      </c>
      <c r="C174">
        <v>0</v>
      </c>
      <c r="D174">
        <v>5</v>
      </c>
      <c r="E174">
        <v>5</v>
      </c>
      <c r="F174">
        <v>1</v>
      </c>
      <c r="G174">
        <v>17</v>
      </c>
    </row>
    <row r="175" spans="1:7" x14ac:dyDescent="0.35">
      <c r="A175" t="s">
        <v>159</v>
      </c>
      <c r="B175">
        <v>0</v>
      </c>
      <c r="C175">
        <v>0</v>
      </c>
      <c r="D175">
        <v>6</v>
      </c>
      <c r="E175">
        <v>0</v>
      </c>
      <c r="F175">
        <v>0</v>
      </c>
      <c r="G175">
        <v>17</v>
      </c>
    </row>
    <row r="176" spans="1:7" x14ac:dyDescent="0.35">
      <c r="A176" t="s">
        <v>159</v>
      </c>
      <c r="B176">
        <v>0</v>
      </c>
      <c r="C176">
        <v>0</v>
      </c>
      <c r="D176">
        <v>7</v>
      </c>
      <c r="E176">
        <v>1</v>
      </c>
      <c r="F176">
        <v>0</v>
      </c>
      <c r="G176">
        <v>16</v>
      </c>
    </row>
    <row r="177" spans="1:7" x14ac:dyDescent="0.35">
      <c r="A177" t="s">
        <v>159</v>
      </c>
      <c r="B177">
        <v>0</v>
      </c>
      <c r="C177">
        <v>1</v>
      </c>
      <c r="D177">
        <v>0</v>
      </c>
      <c r="E177">
        <v>28</v>
      </c>
      <c r="F177">
        <v>2</v>
      </c>
      <c r="G177">
        <v>8</v>
      </c>
    </row>
    <row r="178" spans="1:7" x14ac:dyDescent="0.35">
      <c r="A178" t="s">
        <v>159</v>
      </c>
      <c r="B178">
        <v>0</v>
      </c>
      <c r="C178">
        <v>1</v>
      </c>
      <c r="D178">
        <v>1</v>
      </c>
      <c r="E178">
        <v>2</v>
      </c>
      <c r="F178">
        <v>0</v>
      </c>
      <c r="G178">
        <v>6</v>
      </c>
    </row>
    <row r="179" spans="1:7" x14ac:dyDescent="0.35">
      <c r="A179" t="s">
        <v>159</v>
      </c>
      <c r="B179">
        <v>0</v>
      </c>
      <c r="C179">
        <v>1</v>
      </c>
      <c r="D179">
        <v>2</v>
      </c>
      <c r="E179">
        <v>4</v>
      </c>
      <c r="F179">
        <v>0</v>
      </c>
      <c r="G179">
        <v>2</v>
      </c>
    </row>
    <row r="180" spans="1:7" x14ac:dyDescent="0.35">
      <c r="A180" t="s">
        <v>159</v>
      </c>
      <c r="B180">
        <v>0</v>
      </c>
      <c r="C180">
        <v>1</v>
      </c>
      <c r="D180">
        <v>3</v>
      </c>
      <c r="E180">
        <v>5</v>
      </c>
      <c r="F180">
        <v>1</v>
      </c>
      <c r="G180">
        <v>15</v>
      </c>
    </row>
    <row r="181" spans="1:7" x14ac:dyDescent="0.35">
      <c r="A181" t="s">
        <v>159</v>
      </c>
      <c r="B181">
        <v>0</v>
      </c>
      <c r="C181">
        <v>1</v>
      </c>
      <c r="D181">
        <v>4</v>
      </c>
      <c r="E181">
        <v>7</v>
      </c>
      <c r="F181">
        <v>0</v>
      </c>
      <c r="G181">
        <v>8</v>
      </c>
    </row>
    <row r="182" spans="1:7" x14ac:dyDescent="0.35">
      <c r="A182" t="s">
        <v>159</v>
      </c>
      <c r="B182">
        <v>0</v>
      </c>
      <c r="C182">
        <v>1</v>
      </c>
      <c r="D182">
        <v>5</v>
      </c>
      <c r="E182">
        <v>3</v>
      </c>
      <c r="F182">
        <v>0</v>
      </c>
      <c r="G182">
        <v>5</v>
      </c>
    </row>
    <row r="183" spans="1:7" x14ac:dyDescent="0.35">
      <c r="A183" t="s">
        <v>159</v>
      </c>
      <c r="B183">
        <v>0</v>
      </c>
      <c r="C183">
        <v>1</v>
      </c>
      <c r="D183">
        <v>6</v>
      </c>
      <c r="E183">
        <v>6</v>
      </c>
      <c r="F183">
        <v>1</v>
      </c>
      <c r="G183">
        <v>17</v>
      </c>
    </row>
    <row r="184" spans="1:7" x14ac:dyDescent="0.35">
      <c r="A184" t="s">
        <v>159</v>
      </c>
      <c r="B184">
        <v>0</v>
      </c>
      <c r="C184">
        <v>1</v>
      </c>
      <c r="D184">
        <v>7</v>
      </c>
      <c r="E184">
        <v>3</v>
      </c>
      <c r="F184">
        <v>0</v>
      </c>
      <c r="G184">
        <v>14</v>
      </c>
    </row>
    <row r="185" spans="1:7" x14ac:dyDescent="0.35">
      <c r="A185" t="s">
        <v>159</v>
      </c>
      <c r="B185">
        <v>0</v>
      </c>
      <c r="C185">
        <v>2</v>
      </c>
      <c r="D185">
        <v>1</v>
      </c>
      <c r="E185">
        <v>13</v>
      </c>
      <c r="F185">
        <v>1</v>
      </c>
      <c r="G185">
        <v>5</v>
      </c>
    </row>
    <row r="186" spans="1:7" x14ac:dyDescent="0.35">
      <c r="A186" t="s">
        <v>159</v>
      </c>
      <c r="B186">
        <v>0</v>
      </c>
      <c r="C186">
        <v>2</v>
      </c>
      <c r="D186">
        <v>2</v>
      </c>
      <c r="E186">
        <v>17</v>
      </c>
      <c r="F186">
        <v>1</v>
      </c>
      <c r="G186">
        <v>6</v>
      </c>
    </row>
    <row r="187" spans="1:7" x14ac:dyDescent="0.35">
      <c r="A187" t="s">
        <v>159</v>
      </c>
      <c r="B187">
        <v>0</v>
      </c>
      <c r="C187">
        <v>2</v>
      </c>
      <c r="D187">
        <v>3</v>
      </c>
      <c r="E187">
        <v>20</v>
      </c>
      <c r="F187">
        <v>1</v>
      </c>
      <c r="G187">
        <v>4</v>
      </c>
    </row>
    <row r="188" spans="1:7" x14ac:dyDescent="0.35">
      <c r="A188" t="s">
        <v>159</v>
      </c>
      <c r="B188">
        <v>0</v>
      </c>
      <c r="C188">
        <v>2</v>
      </c>
      <c r="D188">
        <v>4</v>
      </c>
      <c r="E188">
        <v>5</v>
      </c>
      <c r="F188">
        <v>1</v>
      </c>
      <c r="G188">
        <v>17</v>
      </c>
    </row>
    <row r="189" spans="1:7" x14ac:dyDescent="0.35">
      <c r="A189" t="s">
        <v>159</v>
      </c>
      <c r="B189">
        <v>0</v>
      </c>
      <c r="C189">
        <v>2</v>
      </c>
      <c r="D189">
        <v>6</v>
      </c>
      <c r="E189">
        <v>1</v>
      </c>
      <c r="F189">
        <v>0</v>
      </c>
      <c r="G189">
        <v>16</v>
      </c>
    </row>
    <row r="190" spans="1:7" x14ac:dyDescent="0.35">
      <c r="A190" t="s">
        <v>159</v>
      </c>
      <c r="B190">
        <v>0</v>
      </c>
      <c r="C190">
        <v>2</v>
      </c>
      <c r="D190">
        <v>7</v>
      </c>
      <c r="E190">
        <v>1</v>
      </c>
      <c r="F190">
        <v>0</v>
      </c>
      <c r="G190">
        <v>15</v>
      </c>
    </row>
    <row r="191" spans="1:7" x14ac:dyDescent="0.35">
      <c r="A191" t="s">
        <v>159</v>
      </c>
      <c r="B191">
        <v>1</v>
      </c>
      <c r="C191">
        <v>0</v>
      </c>
      <c r="D191">
        <v>4</v>
      </c>
      <c r="E191">
        <v>30</v>
      </c>
      <c r="F191">
        <v>2</v>
      </c>
      <c r="G191">
        <v>6</v>
      </c>
    </row>
    <row r="192" spans="1:7" x14ac:dyDescent="0.35">
      <c r="A192" t="s">
        <v>159</v>
      </c>
      <c r="B192">
        <v>1</v>
      </c>
      <c r="C192">
        <v>0</v>
      </c>
      <c r="D192">
        <v>5</v>
      </c>
      <c r="E192">
        <v>9</v>
      </c>
      <c r="F192">
        <v>1</v>
      </c>
      <c r="G192">
        <v>15</v>
      </c>
    </row>
    <row r="193" spans="1:7" x14ac:dyDescent="0.35">
      <c r="A193" t="s">
        <v>159</v>
      </c>
      <c r="B193">
        <v>1</v>
      </c>
      <c r="C193">
        <v>1</v>
      </c>
      <c r="D193">
        <v>5</v>
      </c>
      <c r="E193">
        <v>13</v>
      </c>
      <c r="F193">
        <v>1</v>
      </c>
      <c r="G193">
        <v>5</v>
      </c>
    </row>
    <row r="194" spans="1:7" x14ac:dyDescent="0.35">
      <c r="A194" t="s">
        <v>159</v>
      </c>
      <c r="B194">
        <v>1</v>
      </c>
      <c r="C194">
        <v>1</v>
      </c>
      <c r="D194">
        <v>6</v>
      </c>
      <c r="E194">
        <v>24</v>
      </c>
      <c r="F194">
        <v>2</v>
      </c>
      <c r="G194">
        <v>17</v>
      </c>
    </row>
    <row r="195" spans="1:7" x14ac:dyDescent="0.35">
      <c r="A195" t="s">
        <v>159</v>
      </c>
      <c r="B195">
        <v>1</v>
      </c>
      <c r="C195">
        <v>2</v>
      </c>
      <c r="D195">
        <v>7</v>
      </c>
      <c r="E195">
        <v>73</v>
      </c>
      <c r="F195">
        <v>5</v>
      </c>
      <c r="G195">
        <v>17</v>
      </c>
    </row>
    <row r="196" spans="1:7" x14ac:dyDescent="0.35">
      <c r="A196" t="s">
        <v>160</v>
      </c>
      <c r="B196">
        <v>0</v>
      </c>
      <c r="C196">
        <v>0</v>
      </c>
      <c r="D196">
        <v>0</v>
      </c>
      <c r="E196">
        <v>18</v>
      </c>
      <c r="F196">
        <v>1</v>
      </c>
      <c r="G196">
        <v>0</v>
      </c>
    </row>
    <row r="197" spans="1:7" x14ac:dyDescent="0.35">
      <c r="A197" t="s">
        <v>160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17</v>
      </c>
    </row>
    <row r="198" spans="1:7" x14ac:dyDescent="0.35">
      <c r="A198" t="s">
        <v>160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17</v>
      </c>
    </row>
    <row r="199" spans="1:7" x14ac:dyDescent="0.35">
      <c r="A199" t="s">
        <v>160</v>
      </c>
      <c r="B199">
        <v>0</v>
      </c>
      <c r="C199">
        <v>0</v>
      </c>
      <c r="D199">
        <v>3</v>
      </c>
      <c r="E199">
        <v>0</v>
      </c>
      <c r="F199">
        <v>0</v>
      </c>
      <c r="G199">
        <v>17</v>
      </c>
    </row>
    <row r="200" spans="1:7" x14ac:dyDescent="0.35">
      <c r="A200" t="s">
        <v>160</v>
      </c>
      <c r="B200">
        <v>0</v>
      </c>
      <c r="C200">
        <v>0</v>
      </c>
      <c r="D200">
        <v>4</v>
      </c>
      <c r="E200">
        <v>0</v>
      </c>
      <c r="F200">
        <v>0</v>
      </c>
      <c r="G200">
        <v>17</v>
      </c>
    </row>
    <row r="201" spans="1:7" x14ac:dyDescent="0.35">
      <c r="A201" t="s">
        <v>160</v>
      </c>
      <c r="B201">
        <v>0</v>
      </c>
      <c r="C201">
        <v>0</v>
      </c>
      <c r="D201">
        <v>5</v>
      </c>
      <c r="E201">
        <v>0</v>
      </c>
      <c r="F201">
        <v>0</v>
      </c>
      <c r="G201">
        <v>17</v>
      </c>
    </row>
    <row r="202" spans="1:7" x14ac:dyDescent="0.35">
      <c r="A202" t="s">
        <v>160</v>
      </c>
      <c r="B202">
        <v>0</v>
      </c>
      <c r="C202">
        <v>0</v>
      </c>
      <c r="D202">
        <v>6</v>
      </c>
      <c r="E202">
        <v>0</v>
      </c>
      <c r="F202">
        <v>0</v>
      </c>
      <c r="G202">
        <v>17</v>
      </c>
    </row>
    <row r="203" spans="1:7" x14ac:dyDescent="0.35">
      <c r="A203" t="s">
        <v>160</v>
      </c>
      <c r="B203">
        <v>0</v>
      </c>
      <c r="C203">
        <v>0</v>
      </c>
      <c r="D203">
        <v>7</v>
      </c>
      <c r="E203">
        <v>0</v>
      </c>
      <c r="F203">
        <v>0</v>
      </c>
      <c r="G203">
        <v>17</v>
      </c>
    </row>
    <row r="204" spans="1:7" x14ac:dyDescent="0.35">
      <c r="A204" t="s">
        <v>160</v>
      </c>
      <c r="B204">
        <v>0</v>
      </c>
      <c r="C204">
        <v>1</v>
      </c>
      <c r="D204">
        <v>0</v>
      </c>
      <c r="E204">
        <v>35</v>
      </c>
      <c r="F204">
        <v>2</v>
      </c>
      <c r="G204">
        <v>1</v>
      </c>
    </row>
    <row r="205" spans="1:7" x14ac:dyDescent="0.35">
      <c r="A205" t="s">
        <v>160</v>
      </c>
      <c r="B205">
        <v>0</v>
      </c>
      <c r="C205">
        <v>1</v>
      </c>
      <c r="D205">
        <v>1</v>
      </c>
      <c r="E205">
        <v>3</v>
      </c>
      <c r="F205">
        <v>1</v>
      </c>
      <c r="G205">
        <v>16</v>
      </c>
    </row>
    <row r="206" spans="1:7" x14ac:dyDescent="0.35">
      <c r="A206" t="s">
        <v>160</v>
      </c>
      <c r="B206">
        <v>0</v>
      </c>
      <c r="C206">
        <v>1</v>
      </c>
      <c r="D206">
        <v>2</v>
      </c>
      <c r="E206">
        <v>2</v>
      </c>
      <c r="F206">
        <v>0</v>
      </c>
      <c r="G206">
        <v>14</v>
      </c>
    </row>
    <row r="207" spans="1:7" x14ac:dyDescent="0.35">
      <c r="A207" t="s">
        <v>160</v>
      </c>
      <c r="B207">
        <v>0</v>
      </c>
      <c r="C207">
        <v>1</v>
      </c>
      <c r="D207">
        <v>3</v>
      </c>
      <c r="E207">
        <v>6</v>
      </c>
      <c r="F207">
        <v>0</v>
      </c>
      <c r="G207">
        <v>8</v>
      </c>
    </row>
    <row r="208" spans="1:7" x14ac:dyDescent="0.35">
      <c r="A208" t="s">
        <v>160</v>
      </c>
      <c r="B208">
        <v>0</v>
      </c>
      <c r="C208">
        <v>1</v>
      </c>
      <c r="D208">
        <v>4</v>
      </c>
      <c r="E208">
        <v>3</v>
      </c>
      <c r="F208">
        <v>0</v>
      </c>
      <c r="G208">
        <v>5</v>
      </c>
    </row>
    <row r="209" spans="1:7" x14ac:dyDescent="0.35">
      <c r="A209" t="s">
        <v>160</v>
      </c>
      <c r="B209">
        <v>0</v>
      </c>
      <c r="C209">
        <v>1</v>
      </c>
      <c r="D209">
        <v>5</v>
      </c>
      <c r="E209">
        <v>7</v>
      </c>
      <c r="F209">
        <v>1</v>
      </c>
      <c r="G209">
        <v>16</v>
      </c>
    </row>
    <row r="210" spans="1:7" x14ac:dyDescent="0.35">
      <c r="A210" t="s">
        <v>160</v>
      </c>
      <c r="B210">
        <v>0</v>
      </c>
      <c r="C210">
        <v>1</v>
      </c>
      <c r="D210">
        <v>6</v>
      </c>
      <c r="E210">
        <v>4</v>
      </c>
      <c r="F210">
        <v>0</v>
      </c>
      <c r="G210">
        <v>12</v>
      </c>
    </row>
    <row r="211" spans="1:7" x14ac:dyDescent="0.35">
      <c r="A211" t="s">
        <v>160</v>
      </c>
      <c r="B211">
        <v>0</v>
      </c>
      <c r="C211">
        <v>1</v>
      </c>
      <c r="D211">
        <v>7</v>
      </c>
      <c r="E211">
        <v>1</v>
      </c>
      <c r="F211">
        <v>0</v>
      </c>
      <c r="G211">
        <v>11</v>
      </c>
    </row>
    <row r="212" spans="1:7" x14ac:dyDescent="0.35">
      <c r="A212" t="s">
        <v>160</v>
      </c>
      <c r="B212">
        <v>0</v>
      </c>
      <c r="C212">
        <v>2</v>
      </c>
      <c r="D212">
        <v>1</v>
      </c>
      <c r="E212">
        <v>12</v>
      </c>
      <c r="F212">
        <v>1</v>
      </c>
      <c r="G212">
        <v>6</v>
      </c>
    </row>
    <row r="213" spans="1:7" x14ac:dyDescent="0.35">
      <c r="A213" t="s">
        <v>160</v>
      </c>
      <c r="B213">
        <v>0</v>
      </c>
      <c r="C213">
        <v>2</v>
      </c>
      <c r="D213">
        <v>2</v>
      </c>
      <c r="E213">
        <v>20</v>
      </c>
      <c r="F213">
        <v>1</v>
      </c>
      <c r="G213">
        <v>4</v>
      </c>
    </row>
    <row r="214" spans="1:7" x14ac:dyDescent="0.35">
      <c r="A214" t="s">
        <v>160</v>
      </c>
      <c r="B214">
        <v>0</v>
      </c>
      <c r="C214">
        <v>2</v>
      </c>
      <c r="D214">
        <v>3</v>
      </c>
      <c r="E214">
        <v>24</v>
      </c>
      <c r="F214">
        <v>2</v>
      </c>
      <c r="G214">
        <v>16</v>
      </c>
    </row>
    <row r="215" spans="1:7" x14ac:dyDescent="0.35">
      <c r="A215" t="s">
        <v>160</v>
      </c>
      <c r="B215">
        <v>0</v>
      </c>
      <c r="C215">
        <v>2</v>
      </c>
      <c r="D215">
        <v>4</v>
      </c>
      <c r="E215">
        <v>8</v>
      </c>
      <c r="F215">
        <v>0</v>
      </c>
      <c r="G215">
        <v>8</v>
      </c>
    </row>
    <row r="216" spans="1:7" x14ac:dyDescent="0.35">
      <c r="A216" t="s">
        <v>160</v>
      </c>
      <c r="B216">
        <v>0</v>
      </c>
      <c r="C216">
        <v>2</v>
      </c>
      <c r="D216">
        <v>5</v>
      </c>
      <c r="E216">
        <v>2</v>
      </c>
      <c r="F216">
        <v>0</v>
      </c>
      <c r="G216">
        <v>6</v>
      </c>
    </row>
    <row r="217" spans="1:7" x14ac:dyDescent="0.35">
      <c r="A217" t="s">
        <v>160</v>
      </c>
      <c r="B217">
        <v>0</v>
      </c>
      <c r="C217">
        <v>2</v>
      </c>
      <c r="D217">
        <v>6</v>
      </c>
      <c r="E217">
        <v>2</v>
      </c>
      <c r="F217">
        <v>0</v>
      </c>
      <c r="G217">
        <v>4</v>
      </c>
    </row>
    <row r="218" spans="1:7" x14ac:dyDescent="0.35">
      <c r="A218" t="s">
        <v>160</v>
      </c>
      <c r="B218">
        <v>0</v>
      </c>
      <c r="C218">
        <v>2</v>
      </c>
      <c r="D218">
        <v>7</v>
      </c>
      <c r="E218">
        <v>2</v>
      </c>
      <c r="F218">
        <v>0</v>
      </c>
      <c r="G218">
        <v>2</v>
      </c>
    </row>
    <row r="219" spans="1:7" x14ac:dyDescent="0.35">
      <c r="A219" t="s">
        <v>160</v>
      </c>
      <c r="B219">
        <v>1</v>
      </c>
      <c r="C219">
        <v>0</v>
      </c>
      <c r="D219">
        <v>4</v>
      </c>
      <c r="E219">
        <v>30</v>
      </c>
      <c r="F219">
        <v>2</v>
      </c>
      <c r="G219">
        <v>6</v>
      </c>
    </row>
    <row r="220" spans="1:7" x14ac:dyDescent="0.35">
      <c r="A220" t="s">
        <v>160</v>
      </c>
      <c r="B220">
        <v>1</v>
      </c>
      <c r="C220">
        <v>0</v>
      </c>
      <c r="D220">
        <v>5</v>
      </c>
      <c r="E220">
        <v>8</v>
      </c>
      <c r="F220">
        <v>1</v>
      </c>
      <c r="G220">
        <v>16</v>
      </c>
    </row>
    <row r="221" spans="1:7" x14ac:dyDescent="0.35">
      <c r="A221" t="s">
        <v>160</v>
      </c>
      <c r="B221">
        <v>1</v>
      </c>
      <c r="C221">
        <v>0</v>
      </c>
      <c r="D221">
        <v>6</v>
      </c>
      <c r="E221">
        <v>5</v>
      </c>
      <c r="F221">
        <v>0</v>
      </c>
      <c r="G221">
        <v>11</v>
      </c>
    </row>
    <row r="222" spans="1:7" x14ac:dyDescent="0.35">
      <c r="A222" t="s">
        <v>160</v>
      </c>
      <c r="B222">
        <v>1</v>
      </c>
      <c r="C222">
        <v>0</v>
      </c>
      <c r="D222">
        <v>7</v>
      </c>
      <c r="E222">
        <v>2</v>
      </c>
      <c r="F222">
        <v>0</v>
      </c>
      <c r="G222">
        <v>9</v>
      </c>
    </row>
    <row r="223" spans="1:7" x14ac:dyDescent="0.35">
      <c r="A223" t="s">
        <v>160</v>
      </c>
      <c r="B223">
        <v>1</v>
      </c>
      <c r="C223">
        <v>1</v>
      </c>
      <c r="D223">
        <v>5</v>
      </c>
      <c r="E223">
        <v>14</v>
      </c>
      <c r="F223">
        <v>1</v>
      </c>
      <c r="G223">
        <v>4</v>
      </c>
    </row>
    <row r="224" spans="1:7" x14ac:dyDescent="0.35">
      <c r="A224" t="s">
        <v>160</v>
      </c>
      <c r="B224">
        <v>1</v>
      </c>
      <c r="C224">
        <v>1</v>
      </c>
      <c r="D224">
        <v>6</v>
      </c>
      <c r="E224">
        <v>17</v>
      </c>
      <c r="F224">
        <v>1</v>
      </c>
      <c r="G224">
        <v>5</v>
      </c>
    </row>
    <row r="225" spans="1:7" x14ac:dyDescent="0.35">
      <c r="A225" t="s">
        <v>160</v>
      </c>
      <c r="B225">
        <v>1</v>
      </c>
      <c r="C225">
        <v>2</v>
      </c>
      <c r="D225">
        <v>7</v>
      </c>
      <c r="E225">
        <v>60</v>
      </c>
      <c r="F225">
        <v>4</v>
      </c>
      <c r="G225">
        <v>12</v>
      </c>
    </row>
    <row r="226" spans="1:7" x14ac:dyDescent="0.35">
      <c r="A226" t="s">
        <v>161</v>
      </c>
      <c r="B226">
        <v>0</v>
      </c>
      <c r="C226">
        <v>0</v>
      </c>
      <c r="D226">
        <v>0</v>
      </c>
      <c r="E226">
        <v>18</v>
      </c>
      <c r="F226">
        <v>1</v>
      </c>
      <c r="G226">
        <v>0</v>
      </c>
    </row>
    <row r="227" spans="1:7" x14ac:dyDescent="0.35">
      <c r="A227" t="s">
        <v>161</v>
      </c>
      <c r="B227">
        <v>0</v>
      </c>
      <c r="C227">
        <v>0</v>
      </c>
      <c r="D227">
        <v>1</v>
      </c>
      <c r="E227">
        <v>2</v>
      </c>
      <c r="F227">
        <v>1</v>
      </c>
      <c r="G227">
        <v>16</v>
      </c>
    </row>
    <row r="228" spans="1:7" x14ac:dyDescent="0.35">
      <c r="A228" t="s">
        <v>161</v>
      </c>
      <c r="B228">
        <v>0</v>
      </c>
      <c r="C228">
        <v>0</v>
      </c>
      <c r="D228">
        <v>2</v>
      </c>
      <c r="E228">
        <v>2</v>
      </c>
      <c r="F228">
        <v>0</v>
      </c>
      <c r="G228">
        <v>14</v>
      </c>
    </row>
    <row r="229" spans="1:7" x14ac:dyDescent="0.35">
      <c r="A229" t="s">
        <v>161</v>
      </c>
      <c r="B229">
        <v>0</v>
      </c>
      <c r="C229">
        <v>0</v>
      </c>
      <c r="D229">
        <v>3</v>
      </c>
      <c r="E229">
        <v>2</v>
      </c>
      <c r="F229">
        <v>0</v>
      </c>
      <c r="G229">
        <v>12</v>
      </c>
    </row>
    <row r="230" spans="1:7" x14ac:dyDescent="0.35">
      <c r="A230" t="s">
        <v>161</v>
      </c>
      <c r="B230">
        <v>0</v>
      </c>
      <c r="C230">
        <v>0</v>
      </c>
      <c r="D230">
        <v>4</v>
      </c>
      <c r="E230">
        <v>2</v>
      </c>
      <c r="F230">
        <v>0</v>
      </c>
      <c r="G230">
        <v>10</v>
      </c>
    </row>
    <row r="231" spans="1:7" x14ac:dyDescent="0.35">
      <c r="A231" t="s">
        <v>161</v>
      </c>
      <c r="B231">
        <v>0</v>
      </c>
      <c r="C231">
        <v>0</v>
      </c>
      <c r="D231">
        <v>5</v>
      </c>
      <c r="E231">
        <v>1</v>
      </c>
      <c r="F231">
        <v>0</v>
      </c>
      <c r="G231">
        <v>9</v>
      </c>
    </row>
    <row r="232" spans="1:7" x14ac:dyDescent="0.35">
      <c r="A232" t="s">
        <v>161</v>
      </c>
      <c r="B232">
        <v>0</v>
      </c>
      <c r="C232">
        <v>0</v>
      </c>
      <c r="D232">
        <v>6</v>
      </c>
      <c r="E232">
        <v>0</v>
      </c>
      <c r="F232">
        <v>0</v>
      </c>
      <c r="G232">
        <v>9</v>
      </c>
    </row>
    <row r="233" spans="1:7" x14ac:dyDescent="0.35">
      <c r="A233" t="s">
        <v>161</v>
      </c>
      <c r="B233">
        <v>0</v>
      </c>
      <c r="C233">
        <v>0</v>
      </c>
      <c r="D233">
        <v>7</v>
      </c>
      <c r="E233">
        <v>0</v>
      </c>
      <c r="F233">
        <v>0</v>
      </c>
      <c r="G233">
        <v>9</v>
      </c>
    </row>
    <row r="234" spans="1:7" x14ac:dyDescent="0.35">
      <c r="A234" t="s">
        <v>161</v>
      </c>
      <c r="B234">
        <v>0</v>
      </c>
      <c r="C234">
        <v>1</v>
      </c>
      <c r="D234">
        <v>0</v>
      </c>
      <c r="E234">
        <v>7</v>
      </c>
      <c r="F234">
        <v>1</v>
      </c>
      <c r="G234">
        <v>11</v>
      </c>
    </row>
    <row r="235" spans="1:7" x14ac:dyDescent="0.35">
      <c r="A235" t="s">
        <v>161</v>
      </c>
      <c r="B235">
        <v>0</v>
      </c>
      <c r="C235">
        <v>1</v>
      </c>
      <c r="D235">
        <v>1</v>
      </c>
      <c r="E235">
        <v>2</v>
      </c>
      <c r="F235">
        <v>0</v>
      </c>
      <c r="G235">
        <v>9</v>
      </c>
    </row>
    <row r="236" spans="1:7" x14ac:dyDescent="0.35">
      <c r="A236" t="s">
        <v>161</v>
      </c>
      <c r="B236">
        <v>0</v>
      </c>
      <c r="C236">
        <v>1</v>
      </c>
      <c r="D236">
        <v>2</v>
      </c>
      <c r="E236">
        <v>1</v>
      </c>
      <c r="F236">
        <v>0</v>
      </c>
      <c r="G236">
        <v>8</v>
      </c>
    </row>
    <row r="237" spans="1:7" x14ac:dyDescent="0.35">
      <c r="A237" t="s">
        <v>161</v>
      </c>
      <c r="B237">
        <v>0</v>
      </c>
      <c r="C237">
        <v>1</v>
      </c>
      <c r="D237">
        <v>3</v>
      </c>
      <c r="E237">
        <v>1</v>
      </c>
      <c r="F237">
        <v>0</v>
      </c>
      <c r="G237">
        <v>7</v>
      </c>
    </row>
    <row r="238" spans="1:7" x14ac:dyDescent="0.35">
      <c r="A238" t="s">
        <v>161</v>
      </c>
      <c r="B238">
        <v>0</v>
      </c>
      <c r="C238">
        <v>1</v>
      </c>
      <c r="D238">
        <v>5</v>
      </c>
      <c r="E238">
        <v>1</v>
      </c>
      <c r="F238">
        <v>0</v>
      </c>
      <c r="G238">
        <v>6</v>
      </c>
    </row>
    <row r="239" spans="1:7" x14ac:dyDescent="0.35">
      <c r="A239" t="s">
        <v>161</v>
      </c>
      <c r="B239">
        <v>0</v>
      </c>
      <c r="C239">
        <v>1</v>
      </c>
      <c r="D239">
        <v>6</v>
      </c>
      <c r="E239">
        <v>1</v>
      </c>
      <c r="F239">
        <v>0</v>
      </c>
      <c r="G239">
        <v>5</v>
      </c>
    </row>
    <row r="240" spans="1:7" x14ac:dyDescent="0.35">
      <c r="A240" t="s">
        <v>161</v>
      </c>
      <c r="B240">
        <v>0</v>
      </c>
      <c r="C240">
        <v>2</v>
      </c>
      <c r="D240">
        <v>2</v>
      </c>
      <c r="E240">
        <v>3</v>
      </c>
      <c r="F240">
        <v>1</v>
      </c>
      <c r="G240">
        <v>15</v>
      </c>
    </row>
    <row r="241" spans="1:7" x14ac:dyDescent="0.35">
      <c r="A241" t="s">
        <v>161</v>
      </c>
      <c r="B241">
        <v>0</v>
      </c>
      <c r="C241">
        <v>2</v>
      </c>
      <c r="D241">
        <v>3</v>
      </c>
      <c r="E241">
        <v>7</v>
      </c>
      <c r="F241">
        <v>0</v>
      </c>
      <c r="G241">
        <v>8</v>
      </c>
    </row>
    <row r="242" spans="1:7" x14ac:dyDescent="0.35">
      <c r="A242" t="s">
        <v>161</v>
      </c>
      <c r="B242">
        <v>0</v>
      </c>
      <c r="C242">
        <v>2</v>
      </c>
      <c r="D242">
        <v>4</v>
      </c>
      <c r="E242">
        <v>8</v>
      </c>
      <c r="F242">
        <v>0</v>
      </c>
      <c r="G242">
        <v>0</v>
      </c>
    </row>
    <row r="243" spans="1:7" x14ac:dyDescent="0.35">
      <c r="A243" t="s">
        <v>161</v>
      </c>
      <c r="B243">
        <v>0</v>
      </c>
      <c r="C243">
        <v>2</v>
      </c>
      <c r="D243">
        <v>5</v>
      </c>
      <c r="E243">
        <v>6</v>
      </c>
      <c r="F243">
        <v>1</v>
      </c>
      <c r="G243">
        <v>12</v>
      </c>
    </row>
    <row r="244" spans="1:7" x14ac:dyDescent="0.35">
      <c r="A244" t="s">
        <v>161</v>
      </c>
      <c r="B244">
        <v>0</v>
      </c>
      <c r="C244">
        <v>2</v>
      </c>
      <c r="D244">
        <v>6</v>
      </c>
      <c r="E244">
        <v>6</v>
      </c>
      <c r="F244">
        <v>0</v>
      </c>
      <c r="G244">
        <v>6</v>
      </c>
    </row>
    <row r="245" spans="1:7" x14ac:dyDescent="0.35">
      <c r="A245" t="s">
        <v>161</v>
      </c>
      <c r="B245">
        <v>0</v>
      </c>
      <c r="C245">
        <v>2</v>
      </c>
      <c r="D245">
        <v>7</v>
      </c>
      <c r="E245">
        <v>6</v>
      </c>
      <c r="F245">
        <v>0</v>
      </c>
      <c r="G245">
        <v>0</v>
      </c>
    </row>
    <row r="246" spans="1:7" x14ac:dyDescent="0.35">
      <c r="A246" t="s">
        <v>161</v>
      </c>
      <c r="B246">
        <v>1</v>
      </c>
      <c r="C246">
        <v>0</v>
      </c>
      <c r="D246">
        <v>5</v>
      </c>
      <c r="E246">
        <v>6</v>
      </c>
      <c r="F246">
        <v>1</v>
      </c>
      <c r="G246">
        <v>12</v>
      </c>
    </row>
    <row r="247" spans="1:7" x14ac:dyDescent="0.35">
      <c r="A247" t="s">
        <v>161</v>
      </c>
      <c r="B247">
        <v>1</v>
      </c>
      <c r="C247">
        <v>0</v>
      </c>
      <c r="D247">
        <v>6</v>
      </c>
      <c r="E247">
        <v>2</v>
      </c>
      <c r="F247">
        <v>0</v>
      </c>
      <c r="G247">
        <v>10</v>
      </c>
    </row>
    <row r="248" spans="1:7" x14ac:dyDescent="0.35">
      <c r="A248" t="s">
        <v>161</v>
      </c>
      <c r="B248">
        <v>1</v>
      </c>
      <c r="C248">
        <v>1</v>
      </c>
      <c r="D248">
        <v>5</v>
      </c>
      <c r="E248">
        <v>2</v>
      </c>
      <c r="F248">
        <v>1</v>
      </c>
      <c r="G248">
        <v>16</v>
      </c>
    </row>
    <row r="249" spans="1:7" x14ac:dyDescent="0.35">
      <c r="A249" t="s">
        <v>161</v>
      </c>
      <c r="B249">
        <v>1</v>
      </c>
      <c r="C249">
        <v>1</v>
      </c>
      <c r="D249">
        <v>6</v>
      </c>
      <c r="E249">
        <v>9</v>
      </c>
      <c r="F249">
        <v>0</v>
      </c>
      <c r="G249">
        <v>7</v>
      </c>
    </row>
    <row r="250" spans="1:7" x14ac:dyDescent="0.35">
      <c r="A250" t="s">
        <v>161</v>
      </c>
      <c r="B250">
        <v>1</v>
      </c>
      <c r="C250">
        <v>1</v>
      </c>
      <c r="D250">
        <v>7</v>
      </c>
      <c r="E250">
        <v>2</v>
      </c>
      <c r="F250">
        <v>0</v>
      </c>
      <c r="G250">
        <v>5</v>
      </c>
    </row>
    <row r="251" spans="1:7" x14ac:dyDescent="0.35">
      <c r="A251" t="s">
        <v>161</v>
      </c>
      <c r="B251">
        <v>1</v>
      </c>
      <c r="C251">
        <v>2</v>
      </c>
      <c r="D251">
        <v>7</v>
      </c>
      <c r="E251">
        <v>10</v>
      </c>
      <c r="F251">
        <v>1</v>
      </c>
      <c r="G251">
        <v>8</v>
      </c>
    </row>
    <row r="252" spans="1:7" x14ac:dyDescent="0.35">
      <c r="A252" t="s">
        <v>162</v>
      </c>
      <c r="B252">
        <v>0</v>
      </c>
      <c r="C252">
        <v>0</v>
      </c>
      <c r="D252">
        <v>0</v>
      </c>
      <c r="E252">
        <v>27</v>
      </c>
      <c r="F252">
        <v>2</v>
      </c>
      <c r="G252">
        <v>9</v>
      </c>
    </row>
    <row r="253" spans="1:7" x14ac:dyDescent="0.35">
      <c r="A253" t="s">
        <v>162</v>
      </c>
      <c r="B253">
        <v>0</v>
      </c>
      <c r="C253">
        <v>0</v>
      </c>
      <c r="D253">
        <v>1</v>
      </c>
      <c r="E253">
        <v>3</v>
      </c>
      <c r="F253">
        <v>0</v>
      </c>
      <c r="G253">
        <v>6</v>
      </c>
    </row>
    <row r="254" spans="1:7" x14ac:dyDescent="0.35">
      <c r="A254" t="s">
        <v>162</v>
      </c>
      <c r="B254">
        <v>0</v>
      </c>
      <c r="C254">
        <v>0</v>
      </c>
      <c r="D254">
        <v>2</v>
      </c>
      <c r="E254">
        <v>4</v>
      </c>
      <c r="F254">
        <v>0</v>
      </c>
      <c r="G254">
        <v>2</v>
      </c>
    </row>
    <row r="255" spans="1:7" x14ac:dyDescent="0.35">
      <c r="A255" t="s">
        <v>162</v>
      </c>
      <c r="B255">
        <v>0</v>
      </c>
      <c r="C255">
        <v>0</v>
      </c>
      <c r="D255">
        <v>3</v>
      </c>
      <c r="E255">
        <v>5</v>
      </c>
      <c r="F255">
        <v>1</v>
      </c>
      <c r="G255">
        <v>15</v>
      </c>
    </row>
    <row r="256" spans="1:7" x14ac:dyDescent="0.35">
      <c r="A256" t="s">
        <v>162</v>
      </c>
      <c r="B256">
        <v>0</v>
      </c>
      <c r="C256">
        <v>0</v>
      </c>
      <c r="D256">
        <v>4</v>
      </c>
      <c r="E256">
        <v>2</v>
      </c>
      <c r="F256">
        <v>0</v>
      </c>
      <c r="G256">
        <v>13</v>
      </c>
    </row>
    <row r="257" spans="1:7" x14ac:dyDescent="0.35">
      <c r="A257" t="s">
        <v>162</v>
      </c>
      <c r="B257">
        <v>0</v>
      </c>
      <c r="C257">
        <v>0</v>
      </c>
      <c r="D257">
        <v>5</v>
      </c>
      <c r="E257">
        <v>3</v>
      </c>
      <c r="F257">
        <v>0</v>
      </c>
      <c r="G257">
        <v>10</v>
      </c>
    </row>
    <row r="258" spans="1:7" x14ac:dyDescent="0.35">
      <c r="A258" t="s">
        <v>162</v>
      </c>
      <c r="B258">
        <v>0</v>
      </c>
      <c r="C258">
        <v>0</v>
      </c>
      <c r="D258">
        <v>6</v>
      </c>
      <c r="E258">
        <v>3</v>
      </c>
      <c r="F258">
        <v>0</v>
      </c>
      <c r="G258">
        <v>7</v>
      </c>
    </row>
    <row r="259" spans="1:7" x14ac:dyDescent="0.35">
      <c r="A259" t="s">
        <v>162</v>
      </c>
      <c r="B259">
        <v>0</v>
      </c>
      <c r="C259">
        <v>0</v>
      </c>
      <c r="D259">
        <v>7</v>
      </c>
      <c r="E259">
        <v>0</v>
      </c>
      <c r="F259">
        <v>0</v>
      </c>
      <c r="G259">
        <v>7</v>
      </c>
    </row>
    <row r="260" spans="1:7" x14ac:dyDescent="0.35">
      <c r="A260" t="s">
        <v>162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17</v>
      </c>
    </row>
    <row r="261" spans="1:7" x14ac:dyDescent="0.35">
      <c r="A261" t="s">
        <v>162</v>
      </c>
      <c r="B261">
        <v>0</v>
      </c>
      <c r="C261">
        <v>1</v>
      </c>
      <c r="D261">
        <v>2</v>
      </c>
      <c r="E261">
        <v>2</v>
      </c>
      <c r="F261">
        <v>0</v>
      </c>
      <c r="G261">
        <v>15</v>
      </c>
    </row>
    <row r="262" spans="1:7" x14ac:dyDescent="0.35">
      <c r="A262" t="s">
        <v>162</v>
      </c>
      <c r="B262">
        <v>0</v>
      </c>
      <c r="C262">
        <v>1</v>
      </c>
      <c r="D262">
        <v>3</v>
      </c>
      <c r="E262">
        <v>5</v>
      </c>
      <c r="F262">
        <v>0</v>
      </c>
      <c r="G262">
        <v>10</v>
      </c>
    </row>
    <row r="263" spans="1:7" x14ac:dyDescent="0.35">
      <c r="A263" t="s">
        <v>162</v>
      </c>
      <c r="B263">
        <v>0</v>
      </c>
      <c r="C263">
        <v>1</v>
      </c>
      <c r="D263">
        <v>4</v>
      </c>
      <c r="E263">
        <v>9</v>
      </c>
      <c r="F263">
        <v>0</v>
      </c>
      <c r="G263">
        <v>1</v>
      </c>
    </row>
    <row r="264" spans="1:7" x14ac:dyDescent="0.35">
      <c r="A264" t="s">
        <v>162</v>
      </c>
      <c r="B264">
        <v>0</v>
      </c>
      <c r="C264">
        <v>1</v>
      </c>
      <c r="D264">
        <v>5</v>
      </c>
      <c r="E264">
        <v>8</v>
      </c>
      <c r="F264">
        <v>1</v>
      </c>
      <c r="G264">
        <v>11</v>
      </c>
    </row>
    <row r="265" spans="1:7" x14ac:dyDescent="0.35">
      <c r="A265" t="s">
        <v>162</v>
      </c>
      <c r="B265">
        <v>0</v>
      </c>
      <c r="C265">
        <v>1</v>
      </c>
      <c r="D265">
        <v>6</v>
      </c>
      <c r="E265">
        <v>6</v>
      </c>
      <c r="F265">
        <v>0</v>
      </c>
      <c r="G265">
        <v>5</v>
      </c>
    </row>
    <row r="266" spans="1:7" x14ac:dyDescent="0.35">
      <c r="A266" t="s">
        <v>162</v>
      </c>
      <c r="B266">
        <v>0</v>
      </c>
      <c r="C266">
        <v>1</v>
      </c>
      <c r="D266">
        <v>7</v>
      </c>
      <c r="E266">
        <v>8</v>
      </c>
      <c r="F266">
        <v>1</v>
      </c>
      <c r="G266">
        <v>15</v>
      </c>
    </row>
    <row r="267" spans="1:7" x14ac:dyDescent="0.35">
      <c r="A267" t="s">
        <v>162</v>
      </c>
      <c r="B267">
        <v>0</v>
      </c>
      <c r="C267">
        <v>2</v>
      </c>
      <c r="D267">
        <v>4</v>
      </c>
      <c r="E267">
        <v>3</v>
      </c>
      <c r="F267">
        <v>1</v>
      </c>
      <c r="G267">
        <v>15</v>
      </c>
    </row>
    <row r="268" spans="1:7" x14ac:dyDescent="0.35">
      <c r="A268" t="s">
        <v>162</v>
      </c>
      <c r="B268">
        <v>0</v>
      </c>
      <c r="C268">
        <v>2</v>
      </c>
      <c r="D268">
        <v>6</v>
      </c>
      <c r="E268">
        <v>5</v>
      </c>
      <c r="F268">
        <v>0</v>
      </c>
      <c r="G268">
        <v>10</v>
      </c>
    </row>
    <row r="269" spans="1:7" x14ac:dyDescent="0.35">
      <c r="A269" t="s">
        <v>162</v>
      </c>
      <c r="B269">
        <v>0</v>
      </c>
      <c r="C269">
        <v>2</v>
      </c>
      <c r="D269">
        <v>7</v>
      </c>
      <c r="E269">
        <v>18</v>
      </c>
      <c r="F269">
        <v>1</v>
      </c>
      <c r="G269">
        <v>10</v>
      </c>
    </row>
    <row r="270" spans="1:7" x14ac:dyDescent="0.35">
      <c r="A270" t="s">
        <v>162</v>
      </c>
      <c r="B270">
        <v>1</v>
      </c>
      <c r="C270">
        <v>0</v>
      </c>
      <c r="D270">
        <v>5</v>
      </c>
      <c r="E270">
        <v>2</v>
      </c>
      <c r="F270">
        <v>1</v>
      </c>
      <c r="G270">
        <v>16</v>
      </c>
    </row>
    <row r="271" spans="1:7" x14ac:dyDescent="0.35">
      <c r="A271" t="s">
        <v>162</v>
      </c>
      <c r="B271">
        <v>1</v>
      </c>
      <c r="C271">
        <v>1</v>
      </c>
      <c r="D271">
        <v>6</v>
      </c>
      <c r="E271">
        <v>4</v>
      </c>
      <c r="F271">
        <v>1</v>
      </c>
      <c r="G271">
        <v>14</v>
      </c>
    </row>
    <row r="272" spans="1:7" x14ac:dyDescent="0.35">
      <c r="A272" t="s">
        <v>162</v>
      </c>
      <c r="B272">
        <v>1</v>
      </c>
      <c r="C272">
        <v>1</v>
      </c>
      <c r="D272">
        <v>7</v>
      </c>
      <c r="E272">
        <v>2</v>
      </c>
      <c r="F272">
        <v>0</v>
      </c>
      <c r="G272">
        <v>12</v>
      </c>
    </row>
    <row r="273" spans="1:7" x14ac:dyDescent="0.35">
      <c r="A273" t="s">
        <v>163</v>
      </c>
      <c r="B273">
        <v>0</v>
      </c>
      <c r="C273">
        <v>0</v>
      </c>
      <c r="D273">
        <v>0</v>
      </c>
      <c r="E273">
        <v>20</v>
      </c>
      <c r="F273">
        <v>2</v>
      </c>
      <c r="G273">
        <v>16</v>
      </c>
    </row>
    <row r="274" spans="1:7" x14ac:dyDescent="0.35">
      <c r="A274" t="s">
        <v>163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16</v>
      </c>
    </row>
    <row r="275" spans="1:7" x14ac:dyDescent="0.35">
      <c r="A275" t="s">
        <v>163</v>
      </c>
      <c r="B275">
        <v>0</v>
      </c>
      <c r="C275">
        <v>0</v>
      </c>
      <c r="D275">
        <v>2</v>
      </c>
      <c r="E275">
        <v>0</v>
      </c>
      <c r="F275">
        <v>0</v>
      </c>
      <c r="G275">
        <v>16</v>
      </c>
    </row>
    <row r="276" spans="1:7" x14ac:dyDescent="0.35">
      <c r="A276" t="s">
        <v>163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16</v>
      </c>
    </row>
    <row r="277" spans="1:7" x14ac:dyDescent="0.35">
      <c r="A277" t="s">
        <v>163</v>
      </c>
      <c r="B277">
        <v>0</v>
      </c>
      <c r="C277">
        <v>0</v>
      </c>
      <c r="D277">
        <v>4</v>
      </c>
      <c r="E277">
        <v>0</v>
      </c>
      <c r="F277">
        <v>0</v>
      </c>
      <c r="G277">
        <v>16</v>
      </c>
    </row>
    <row r="278" spans="1:7" x14ac:dyDescent="0.35">
      <c r="A278" t="s">
        <v>163</v>
      </c>
      <c r="B278">
        <v>0</v>
      </c>
      <c r="C278">
        <v>0</v>
      </c>
      <c r="D278">
        <v>5</v>
      </c>
      <c r="E278">
        <v>0</v>
      </c>
      <c r="F278">
        <v>0</v>
      </c>
      <c r="G278">
        <v>16</v>
      </c>
    </row>
    <row r="279" spans="1:7" x14ac:dyDescent="0.35">
      <c r="A279" t="s">
        <v>163</v>
      </c>
      <c r="B279">
        <v>0</v>
      </c>
      <c r="C279">
        <v>0</v>
      </c>
      <c r="D279">
        <v>6</v>
      </c>
      <c r="E279">
        <v>0</v>
      </c>
      <c r="F279">
        <v>0</v>
      </c>
      <c r="G279">
        <v>16</v>
      </c>
    </row>
    <row r="280" spans="1:7" x14ac:dyDescent="0.35">
      <c r="A280" t="s">
        <v>163</v>
      </c>
      <c r="B280">
        <v>0</v>
      </c>
      <c r="C280">
        <v>0</v>
      </c>
      <c r="D280">
        <v>7</v>
      </c>
      <c r="E280">
        <v>0</v>
      </c>
      <c r="F280">
        <v>0</v>
      </c>
      <c r="G280">
        <v>16</v>
      </c>
    </row>
    <row r="281" spans="1:7" x14ac:dyDescent="0.35">
      <c r="A281" t="s">
        <v>163</v>
      </c>
      <c r="B281">
        <v>0</v>
      </c>
      <c r="C281">
        <v>1</v>
      </c>
      <c r="D281">
        <v>0</v>
      </c>
      <c r="E281">
        <v>18</v>
      </c>
      <c r="F281">
        <v>1</v>
      </c>
      <c r="G281">
        <v>0</v>
      </c>
    </row>
    <row r="282" spans="1:7" x14ac:dyDescent="0.35">
      <c r="A282" t="s">
        <v>163</v>
      </c>
      <c r="B282">
        <v>0</v>
      </c>
      <c r="C282">
        <v>1</v>
      </c>
      <c r="D282">
        <v>1</v>
      </c>
      <c r="E282">
        <v>8</v>
      </c>
      <c r="F282">
        <v>1</v>
      </c>
      <c r="G282">
        <v>10</v>
      </c>
    </row>
    <row r="283" spans="1:7" x14ac:dyDescent="0.35">
      <c r="A283" t="s">
        <v>163</v>
      </c>
      <c r="B283">
        <v>0</v>
      </c>
      <c r="C283">
        <v>1</v>
      </c>
      <c r="D283">
        <v>2</v>
      </c>
      <c r="E283">
        <v>3</v>
      </c>
      <c r="F283">
        <v>0</v>
      </c>
      <c r="G283">
        <v>7</v>
      </c>
    </row>
    <row r="284" spans="1:7" x14ac:dyDescent="0.35">
      <c r="A284" t="s">
        <v>163</v>
      </c>
      <c r="B284">
        <v>0</v>
      </c>
      <c r="C284">
        <v>1</v>
      </c>
      <c r="D284">
        <v>3</v>
      </c>
      <c r="E284">
        <v>2</v>
      </c>
      <c r="F284">
        <v>0</v>
      </c>
      <c r="G284">
        <v>5</v>
      </c>
    </row>
    <row r="285" spans="1:7" x14ac:dyDescent="0.35">
      <c r="A285" t="s">
        <v>163</v>
      </c>
      <c r="B285">
        <v>0</v>
      </c>
      <c r="C285">
        <v>1</v>
      </c>
      <c r="D285">
        <v>4</v>
      </c>
      <c r="E285">
        <v>2</v>
      </c>
      <c r="F285">
        <v>0</v>
      </c>
      <c r="G285">
        <v>3</v>
      </c>
    </row>
    <row r="286" spans="1:7" x14ac:dyDescent="0.35">
      <c r="A286" t="s">
        <v>163</v>
      </c>
      <c r="B286">
        <v>0</v>
      </c>
      <c r="C286">
        <v>1</v>
      </c>
      <c r="D286">
        <v>5</v>
      </c>
      <c r="E286">
        <v>3</v>
      </c>
      <c r="F286">
        <v>0</v>
      </c>
      <c r="G286">
        <v>0</v>
      </c>
    </row>
    <row r="287" spans="1:7" x14ac:dyDescent="0.35">
      <c r="A287" t="s">
        <v>163</v>
      </c>
      <c r="B287">
        <v>0</v>
      </c>
      <c r="C287">
        <v>1</v>
      </c>
      <c r="D287">
        <v>6</v>
      </c>
      <c r="E287">
        <v>2</v>
      </c>
      <c r="F287">
        <v>1</v>
      </c>
      <c r="G287">
        <v>16</v>
      </c>
    </row>
    <row r="288" spans="1:7" x14ac:dyDescent="0.35">
      <c r="A288" t="s">
        <v>163</v>
      </c>
      <c r="B288">
        <v>0</v>
      </c>
      <c r="C288">
        <v>1</v>
      </c>
      <c r="D288">
        <v>7</v>
      </c>
      <c r="E288">
        <v>2</v>
      </c>
      <c r="F288">
        <v>0</v>
      </c>
      <c r="G288">
        <v>14</v>
      </c>
    </row>
    <row r="289" spans="1:7" x14ac:dyDescent="0.35">
      <c r="A289" t="s">
        <v>163</v>
      </c>
      <c r="B289">
        <v>0</v>
      </c>
      <c r="C289">
        <v>2</v>
      </c>
      <c r="D289">
        <v>2</v>
      </c>
      <c r="E289">
        <v>5</v>
      </c>
      <c r="F289">
        <v>1</v>
      </c>
      <c r="G289">
        <v>13</v>
      </c>
    </row>
    <row r="290" spans="1:7" x14ac:dyDescent="0.35">
      <c r="A290" t="s">
        <v>163</v>
      </c>
      <c r="B290">
        <v>0</v>
      </c>
      <c r="C290">
        <v>2</v>
      </c>
      <c r="D290">
        <v>3</v>
      </c>
      <c r="E290">
        <v>14</v>
      </c>
      <c r="F290">
        <v>1</v>
      </c>
      <c r="G290">
        <v>17</v>
      </c>
    </row>
    <row r="291" spans="1:7" x14ac:dyDescent="0.35">
      <c r="A291" t="s">
        <v>163</v>
      </c>
      <c r="B291">
        <v>0</v>
      </c>
      <c r="C291">
        <v>2</v>
      </c>
      <c r="D291">
        <v>4</v>
      </c>
      <c r="E291">
        <v>10</v>
      </c>
      <c r="F291">
        <v>0</v>
      </c>
      <c r="G291">
        <v>7</v>
      </c>
    </row>
    <row r="292" spans="1:7" x14ac:dyDescent="0.35">
      <c r="A292" t="s">
        <v>163</v>
      </c>
      <c r="B292">
        <v>1</v>
      </c>
      <c r="C292">
        <v>0</v>
      </c>
      <c r="D292">
        <v>4</v>
      </c>
      <c r="E292">
        <v>8</v>
      </c>
      <c r="F292">
        <v>1</v>
      </c>
      <c r="G292">
        <v>10</v>
      </c>
    </row>
    <row r="293" spans="1:7" x14ac:dyDescent="0.35">
      <c r="A293" t="s">
        <v>163</v>
      </c>
      <c r="B293">
        <v>1</v>
      </c>
      <c r="C293">
        <v>0</v>
      </c>
      <c r="D293">
        <v>5</v>
      </c>
      <c r="E293">
        <v>6</v>
      </c>
      <c r="F293">
        <v>0</v>
      </c>
      <c r="G293">
        <v>4</v>
      </c>
    </row>
    <row r="294" spans="1:7" x14ac:dyDescent="0.35">
      <c r="A294" t="s">
        <v>163</v>
      </c>
      <c r="B294">
        <v>1</v>
      </c>
      <c r="C294">
        <v>0</v>
      </c>
      <c r="D294">
        <v>6</v>
      </c>
      <c r="E294">
        <v>3</v>
      </c>
      <c r="F294">
        <v>0</v>
      </c>
      <c r="G294">
        <v>1</v>
      </c>
    </row>
    <row r="295" spans="1:7" x14ac:dyDescent="0.35">
      <c r="A295" t="s">
        <v>163</v>
      </c>
      <c r="B295">
        <v>1</v>
      </c>
      <c r="C295">
        <v>0</v>
      </c>
      <c r="D295">
        <v>7</v>
      </c>
      <c r="E295">
        <v>5</v>
      </c>
      <c r="F295">
        <v>1</v>
      </c>
      <c r="G295">
        <v>14</v>
      </c>
    </row>
    <row r="296" spans="1:7" x14ac:dyDescent="0.35">
      <c r="A296" t="s">
        <v>163</v>
      </c>
      <c r="B296">
        <v>1</v>
      </c>
      <c r="C296">
        <v>1</v>
      </c>
      <c r="D296">
        <v>5</v>
      </c>
      <c r="E296">
        <v>14</v>
      </c>
      <c r="F296">
        <v>1</v>
      </c>
      <c r="G296">
        <v>4</v>
      </c>
    </row>
    <row r="297" spans="1:7" x14ac:dyDescent="0.35">
      <c r="A297" t="s">
        <v>163</v>
      </c>
      <c r="B297">
        <v>1</v>
      </c>
      <c r="C297">
        <v>1</v>
      </c>
      <c r="D297">
        <v>6</v>
      </c>
      <c r="E297">
        <v>20</v>
      </c>
      <c r="F297">
        <v>1</v>
      </c>
      <c r="G297">
        <v>2</v>
      </c>
    </row>
    <row r="298" spans="1:7" x14ac:dyDescent="0.35">
      <c r="A298" t="s">
        <v>163</v>
      </c>
      <c r="B298">
        <v>1</v>
      </c>
      <c r="C298">
        <v>2</v>
      </c>
      <c r="D298">
        <v>7</v>
      </c>
      <c r="E298">
        <v>23</v>
      </c>
      <c r="F298">
        <v>2</v>
      </c>
      <c r="G298">
        <v>13</v>
      </c>
    </row>
    <row r="299" spans="1:7" x14ac:dyDescent="0.35">
      <c r="A299" t="s">
        <v>164</v>
      </c>
      <c r="B299">
        <v>0</v>
      </c>
      <c r="C299">
        <v>0</v>
      </c>
      <c r="D299">
        <v>0</v>
      </c>
      <c r="E299">
        <v>29</v>
      </c>
      <c r="F299">
        <v>2</v>
      </c>
      <c r="G299">
        <v>7</v>
      </c>
    </row>
    <row r="300" spans="1:7" x14ac:dyDescent="0.35">
      <c r="A300" t="s">
        <v>164</v>
      </c>
      <c r="B300">
        <v>0</v>
      </c>
      <c r="C300">
        <v>0</v>
      </c>
      <c r="D300">
        <v>1</v>
      </c>
      <c r="E300">
        <v>5</v>
      </c>
      <c r="F300">
        <v>0</v>
      </c>
      <c r="G300">
        <v>2</v>
      </c>
    </row>
    <row r="301" spans="1:7" x14ac:dyDescent="0.35">
      <c r="A301" t="s">
        <v>164</v>
      </c>
      <c r="B301">
        <v>0</v>
      </c>
      <c r="C301">
        <v>0</v>
      </c>
      <c r="D301">
        <v>2</v>
      </c>
      <c r="E301">
        <v>2</v>
      </c>
      <c r="F301">
        <v>0</v>
      </c>
      <c r="G301">
        <v>0</v>
      </c>
    </row>
    <row r="302" spans="1:7" x14ac:dyDescent="0.35">
      <c r="A302" t="s">
        <v>164</v>
      </c>
      <c r="B302">
        <v>0</v>
      </c>
      <c r="C302">
        <v>0</v>
      </c>
      <c r="D302">
        <v>3</v>
      </c>
      <c r="E302">
        <v>3</v>
      </c>
      <c r="F302">
        <v>1</v>
      </c>
      <c r="G302">
        <v>15</v>
      </c>
    </row>
    <row r="303" spans="1:7" x14ac:dyDescent="0.35">
      <c r="A303" t="s">
        <v>164</v>
      </c>
      <c r="B303">
        <v>0</v>
      </c>
      <c r="C303">
        <v>0</v>
      </c>
      <c r="D303">
        <v>4</v>
      </c>
      <c r="E303">
        <v>2</v>
      </c>
      <c r="F303">
        <v>0</v>
      </c>
      <c r="G303">
        <v>13</v>
      </c>
    </row>
    <row r="304" spans="1:7" x14ac:dyDescent="0.35">
      <c r="A304" t="s">
        <v>164</v>
      </c>
      <c r="B304">
        <v>0</v>
      </c>
      <c r="C304">
        <v>0</v>
      </c>
      <c r="D304">
        <v>5</v>
      </c>
      <c r="E304">
        <v>1</v>
      </c>
      <c r="F304">
        <v>0</v>
      </c>
      <c r="G304">
        <v>12</v>
      </c>
    </row>
    <row r="305" spans="1:7" x14ac:dyDescent="0.35">
      <c r="A305" t="s">
        <v>164</v>
      </c>
      <c r="B305">
        <v>0</v>
      </c>
      <c r="C305">
        <v>0</v>
      </c>
      <c r="D305">
        <v>6</v>
      </c>
      <c r="E305">
        <v>3</v>
      </c>
      <c r="F305">
        <v>0</v>
      </c>
      <c r="G305">
        <v>9</v>
      </c>
    </row>
    <row r="306" spans="1:7" x14ac:dyDescent="0.35">
      <c r="A306" t="s">
        <v>164</v>
      </c>
      <c r="B306">
        <v>0</v>
      </c>
      <c r="C306">
        <v>0</v>
      </c>
      <c r="D306">
        <v>7</v>
      </c>
      <c r="E306">
        <v>0</v>
      </c>
      <c r="F306">
        <v>0</v>
      </c>
      <c r="G306">
        <v>9</v>
      </c>
    </row>
    <row r="307" spans="1:7" x14ac:dyDescent="0.35">
      <c r="A307" t="s">
        <v>164</v>
      </c>
      <c r="B307">
        <v>0</v>
      </c>
      <c r="C307">
        <v>1</v>
      </c>
      <c r="D307">
        <v>1</v>
      </c>
      <c r="E307">
        <v>4</v>
      </c>
      <c r="F307">
        <v>1</v>
      </c>
      <c r="G307">
        <v>14</v>
      </c>
    </row>
    <row r="308" spans="1:7" x14ac:dyDescent="0.35">
      <c r="A308" t="s">
        <v>164</v>
      </c>
      <c r="B308">
        <v>0</v>
      </c>
      <c r="C308">
        <v>1</v>
      </c>
      <c r="D308">
        <v>3</v>
      </c>
      <c r="E308">
        <v>5</v>
      </c>
      <c r="F308">
        <v>0</v>
      </c>
      <c r="G308">
        <v>9</v>
      </c>
    </row>
    <row r="309" spans="1:7" x14ac:dyDescent="0.35">
      <c r="A309" t="s">
        <v>164</v>
      </c>
      <c r="B309">
        <v>0</v>
      </c>
      <c r="C309">
        <v>1</v>
      </c>
      <c r="D309">
        <v>4</v>
      </c>
      <c r="E309">
        <v>5</v>
      </c>
      <c r="F309">
        <v>0</v>
      </c>
      <c r="G309">
        <v>4</v>
      </c>
    </row>
    <row r="310" spans="1:7" x14ac:dyDescent="0.35">
      <c r="A310" t="s">
        <v>164</v>
      </c>
      <c r="B310">
        <v>0</v>
      </c>
      <c r="C310">
        <v>1</v>
      </c>
      <c r="D310">
        <v>5</v>
      </c>
      <c r="E310">
        <v>4</v>
      </c>
      <c r="F310">
        <v>0</v>
      </c>
      <c r="G310">
        <v>0</v>
      </c>
    </row>
    <row r="311" spans="1:7" x14ac:dyDescent="0.35">
      <c r="A311" t="s">
        <v>164</v>
      </c>
      <c r="B311">
        <v>0</v>
      </c>
      <c r="C311">
        <v>1</v>
      </c>
      <c r="D311">
        <v>6</v>
      </c>
      <c r="E311">
        <v>9</v>
      </c>
      <c r="F311">
        <v>1</v>
      </c>
      <c r="G311">
        <v>9</v>
      </c>
    </row>
    <row r="312" spans="1:7" x14ac:dyDescent="0.35">
      <c r="A312" t="s">
        <v>164</v>
      </c>
      <c r="B312">
        <v>0</v>
      </c>
      <c r="C312">
        <v>1</v>
      </c>
      <c r="D312">
        <v>7</v>
      </c>
      <c r="E312">
        <v>3</v>
      </c>
      <c r="F312">
        <v>0</v>
      </c>
      <c r="G312">
        <v>6</v>
      </c>
    </row>
    <row r="313" spans="1:7" x14ac:dyDescent="0.35">
      <c r="A313" t="s">
        <v>164</v>
      </c>
      <c r="B313">
        <v>0</v>
      </c>
      <c r="C313">
        <v>2</v>
      </c>
      <c r="D313">
        <v>2</v>
      </c>
      <c r="E313">
        <v>2</v>
      </c>
      <c r="F313">
        <v>1</v>
      </c>
      <c r="G313">
        <v>16</v>
      </c>
    </row>
    <row r="314" spans="1:7" x14ac:dyDescent="0.35">
      <c r="A314" t="s">
        <v>164</v>
      </c>
      <c r="B314">
        <v>0</v>
      </c>
      <c r="C314">
        <v>2</v>
      </c>
      <c r="D314">
        <v>3</v>
      </c>
      <c r="E314">
        <v>6</v>
      </c>
      <c r="F314">
        <v>0</v>
      </c>
      <c r="G314">
        <v>10</v>
      </c>
    </row>
    <row r="315" spans="1:7" x14ac:dyDescent="0.35">
      <c r="A315" t="s">
        <v>164</v>
      </c>
      <c r="B315">
        <v>0</v>
      </c>
      <c r="C315">
        <v>2</v>
      </c>
      <c r="D315">
        <v>4</v>
      </c>
      <c r="E315">
        <v>8</v>
      </c>
      <c r="F315">
        <v>0</v>
      </c>
      <c r="G315">
        <v>2</v>
      </c>
    </row>
    <row r="316" spans="1:7" x14ac:dyDescent="0.35">
      <c r="A316" t="s">
        <v>164</v>
      </c>
      <c r="B316">
        <v>0</v>
      </c>
      <c r="C316">
        <v>2</v>
      </c>
      <c r="D316">
        <v>5</v>
      </c>
      <c r="E316">
        <v>2</v>
      </c>
      <c r="F316">
        <v>0</v>
      </c>
      <c r="G316">
        <v>0</v>
      </c>
    </row>
    <row r="317" spans="1:7" x14ac:dyDescent="0.35">
      <c r="A317" t="s">
        <v>164</v>
      </c>
      <c r="B317">
        <v>0</v>
      </c>
      <c r="C317">
        <v>2</v>
      </c>
      <c r="D317">
        <v>6</v>
      </c>
      <c r="E317">
        <v>7</v>
      </c>
      <c r="F317">
        <v>1</v>
      </c>
      <c r="G317">
        <v>11</v>
      </c>
    </row>
    <row r="318" spans="1:7" x14ac:dyDescent="0.35">
      <c r="A318" t="s">
        <v>164</v>
      </c>
      <c r="B318">
        <v>0</v>
      </c>
      <c r="C318">
        <v>2</v>
      </c>
      <c r="D318">
        <v>7</v>
      </c>
      <c r="E318">
        <v>6</v>
      </c>
      <c r="F318">
        <v>0</v>
      </c>
      <c r="G318">
        <v>5</v>
      </c>
    </row>
    <row r="319" spans="1:7" x14ac:dyDescent="0.35">
      <c r="A319" t="s">
        <v>164</v>
      </c>
      <c r="B319">
        <v>1</v>
      </c>
      <c r="C319">
        <v>0</v>
      </c>
      <c r="D319">
        <v>5</v>
      </c>
      <c r="E319">
        <v>9</v>
      </c>
      <c r="F319">
        <v>1</v>
      </c>
      <c r="G319">
        <v>9</v>
      </c>
    </row>
    <row r="320" spans="1:7" x14ac:dyDescent="0.35">
      <c r="A320" t="s">
        <v>164</v>
      </c>
      <c r="B320">
        <v>1</v>
      </c>
      <c r="C320">
        <v>0</v>
      </c>
      <c r="D320">
        <v>7</v>
      </c>
      <c r="E320">
        <v>6</v>
      </c>
      <c r="F320">
        <v>0</v>
      </c>
      <c r="G320">
        <v>3</v>
      </c>
    </row>
    <row r="321" spans="1:7" x14ac:dyDescent="0.35">
      <c r="A321" t="s">
        <v>164</v>
      </c>
      <c r="B321">
        <v>1</v>
      </c>
      <c r="C321">
        <v>1</v>
      </c>
      <c r="D321">
        <v>6</v>
      </c>
      <c r="E321">
        <v>8</v>
      </c>
      <c r="F321">
        <v>1</v>
      </c>
      <c r="G321">
        <v>10</v>
      </c>
    </row>
    <row r="322" spans="1:7" x14ac:dyDescent="0.35">
      <c r="A322" t="s">
        <v>164</v>
      </c>
      <c r="B322">
        <v>1</v>
      </c>
      <c r="C322">
        <v>2</v>
      </c>
      <c r="D322">
        <v>7</v>
      </c>
      <c r="E322">
        <v>8</v>
      </c>
      <c r="F322">
        <v>1</v>
      </c>
      <c r="G322">
        <v>10</v>
      </c>
    </row>
    <row r="323" spans="1:7" x14ac:dyDescent="0.35">
      <c r="A323" t="s">
        <v>165</v>
      </c>
      <c r="B323">
        <v>0</v>
      </c>
      <c r="C323">
        <v>0</v>
      </c>
      <c r="D323">
        <v>0</v>
      </c>
      <c r="E323">
        <v>7</v>
      </c>
      <c r="F323">
        <v>1</v>
      </c>
      <c r="G323">
        <v>11</v>
      </c>
    </row>
    <row r="324" spans="1:7" x14ac:dyDescent="0.35">
      <c r="A324" t="s">
        <v>165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10</v>
      </c>
    </row>
    <row r="325" spans="1:7" x14ac:dyDescent="0.35">
      <c r="A325" t="s">
        <v>165</v>
      </c>
      <c r="B325">
        <v>0</v>
      </c>
      <c r="C325">
        <v>0</v>
      </c>
      <c r="D325">
        <v>2</v>
      </c>
      <c r="E325">
        <v>2</v>
      </c>
      <c r="F325">
        <v>0</v>
      </c>
      <c r="G325">
        <v>8</v>
      </c>
    </row>
    <row r="326" spans="1:7" x14ac:dyDescent="0.35">
      <c r="A326" t="s">
        <v>165</v>
      </c>
      <c r="B326">
        <v>0</v>
      </c>
      <c r="C326">
        <v>0</v>
      </c>
      <c r="D326">
        <v>3</v>
      </c>
      <c r="E326">
        <v>1</v>
      </c>
      <c r="F326">
        <v>0</v>
      </c>
      <c r="G326">
        <v>7</v>
      </c>
    </row>
    <row r="327" spans="1:7" x14ac:dyDescent="0.35">
      <c r="A327" t="s">
        <v>165</v>
      </c>
      <c r="B327">
        <v>0</v>
      </c>
      <c r="C327">
        <v>0</v>
      </c>
      <c r="D327">
        <v>4</v>
      </c>
      <c r="E327">
        <v>0</v>
      </c>
      <c r="F327">
        <v>0</v>
      </c>
      <c r="G327">
        <v>7</v>
      </c>
    </row>
    <row r="328" spans="1:7" x14ac:dyDescent="0.35">
      <c r="A328" t="s">
        <v>165</v>
      </c>
      <c r="B328">
        <v>0</v>
      </c>
      <c r="C328">
        <v>0</v>
      </c>
      <c r="D328">
        <v>5</v>
      </c>
      <c r="E328">
        <v>0</v>
      </c>
      <c r="F328">
        <v>0</v>
      </c>
      <c r="G328">
        <v>7</v>
      </c>
    </row>
    <row r="329" spans="1:7" x14ac:dyDescent="0.35">
      <c r="A329" t="s">
        <v>165</v>
      </c>
      <c r="B329">
        <v>0</v>
      </c>
      <c r="C329">
        <v>0</v>
      </c>
      <c r="D329">
        <v>6</v>
      </c>
      <c r="E329">
        <v>2</v>
      </c>
      <c r="F329">
        <v>0</v>
      </c>
      <c r="G329">
        <v>5</v>
      </c>
    </row>
    <row r="330" spans="1:7" x14ac:dyDescent="0.35">
      <c r="A330" t="s">
        <v>165</v>
      </c>
      <c r="B330">
        <v>0</v>
      </c>
      <c r="C330">
        <v>0</v>
      </c>
      <c r="D330">
        <v>7</v>
      </c>
      <c r="E330">
        <v>0</v>
      </c>
      <c r="F330">
        <v>0</v>
      </c>
      <c r="G330">
        <v>5</v>
      </c>
    </row>
    <row r="331" spans="1:7" x14ac:dyDescent="0.35">
      <c r="A331" t="s">
        <v>165</v>
      </c>
      <c r="B331">
        <v>0</v>
      </c>
      <c r="C331">
        <v>1</v>
      </c>
      <c r="D331">
        <v>4</v>
      </c>
      <c r="E331">
        <v>3</v>
      </c>
      <c r="F331">
        <v>1</v>
      </c>
      <c r="G331">
        <v>15</v>
      </c>
    </row>
    <row r="332" spans="1:7" x14ac:dyDescent="0.35">
      <c r="A332" t="s">
        <v>165</v>
      </c>
      <c r="B332">
        <v>0</v>
      </c>
      <c r="C332">
        <v>1</v>
      </c>
      <c r="D332">
        <v>5</v>
      </c>
      <c r="E332">
        <v>3</v>
      </c>
      <c r="F332">
        <v>0</v>
      </c>
      <c r="G332">
        <v>12</v>
      </c>
    </row>
    <row r="333" spans="1:7" x14ac:dyDescent="0.35">
      <c r="A333" t="s">
        <v>165</v>
      </c>
      <c r="B333">
        <v>0</v>
      </c>
      <c r="C333">
        <v>1</v>
      </c>
      <c r="D333">
        <v>6</v>
      </c>
      <c r="E333">
        <v>3</v>
      </c>
      <c r="F333">
        <v>0</v>
      </c>
      <c r="G333">
        <v>9</v>
      </c>
    </row>
    <row r="334" spans="1:7" x14ac:dyDescent="0.35">
      <c r="A334" t="s">
        <v>165</v>
      </c>
      <c r="B334">
        <v>0</v>
      </c>
      <c r="C334">
        <v>1</v>
      </c>
      <c r="D334">
        <v>7</v>
      </c>
      <c r="E334">
        <v>3</v>
      </c>
      <c r="F334">
        <v>0</v>
      </c>
      <c r="G334">
        <v>6</v>
      </c>
    </row>
    <row r="335" spans="1:7" x14ac:dyDescent="0.35">
      <c r="A335" t="s">
        <v>166</v>
      </c>
      <c r="B335">
        <v>0</v>
      </c>
      <c r="C335">
        <v>0</v>
      </c>
      <c r="D335">
        <v>0</v>
      </c>
      <c r="E335">
        <v>21</v>
      </c>
      <c r="F335">
        <v>2</v>
      </c>
      <c r="G335">
        <v>15</v>
      </c>
    </row>
    <row r="336" spans="1:7" x14ac:dyDescent="0.35">
      <c r="A336" t="s">
        <v>166</v>
      </c>
      <c r="B336">
        <v>0</v>
      </c>
      <c r="C336">
        <v>0</v>
      </c>
      <c r="D336">
        <v>1</v>
      </c>
      <c r="E336">
        <v>4</v>
      </c>
      <c r="F336">
        <v>0</v>
      </c>
      <c r="G336">
        <v>11</v>
      </c>
    </row>
    <row r="337" spans="1:7" x14ac:dyDescent="0.35">
      <c r="A337" t="s">
        <v>166</v>
      </c>
      <c r="B337">
        <v>0</v>
      </c>
      <c r="C337">
        <v>0</v>
      </c>
      <c r="D337">
        <v>2</v>
      </c>
      <c r="E337">
        <v>3</v>
      </c>
      <c r="F337">
        <v>0</v>
      </c>
      <c r="G337">
        <v>8</v>
      </c>
    </row>
    <row r="338" spans="1:7" x14ac:dyDescent="0.35">
      <c r="A338" t="s">
        <v>166</v>
      </c>
      <c r="B338">
        <v>0</v>
      </c>
      <c r="C338">
        <v>0</v>
      </c>
      <c r="D338">
        <v>3</v>
      </c>
      <c r="E338">
        <v>1</v>
      </c>
      <c r="F338">
        <v>0</v>
      </c>
      <c r="G338">
        <v>7</v>
      </c>
    </row>
    <row r="339" spans="1:7" x14ac:dyDescent="0.35">
      <c r="A339" t="s">
        <v>166</v>
      </c>
      <c r="B339">
        <v>0</v>
      </c>
      <c r="C339">
        <v>0</v>
      </c>
      <c r="D339">
        <v>4</v>
      </c>
      <c r="E339">
        <v>0</v>
      </c>
      <c r="F339">
        <v>0</v>
      </c>
      <c r="G339">
        <v>7</v>
      </c>
    </row>
    <row r="340" spans="1:7" x14ac:dyDescent="0.35">
      <c r="A340" t="s">
        <v>166</v>
      </c>
      <c r="B340">
        <v>0</v>
      </c>
      <c r="C340">
        <v>0</v>
      </c>
      <c r="D340">
        <v>5</v>
      </c>
      <c r="E340">
        <v>1</v>
      </c>
      <c r="F340">
        <v>0</v>
      </c>
      <c r="G340">
        <v>6</v>
      </c>
    </row>
    <row r="341" spans="1:7" x14ac:dyDescent="0.35">
      <c r="A341" t="s">
        <v>166</v>
      </c>
      <c r="B341">
        <v>0</v>
      </c>
      <c r="C341">
        <v>0</v>
      </c>
      <c r="D341">
        <v>6</v>
      </c>
      <c r="E341">
        <v>1</v>
      </c>
      <c r="F341">
        <v>0</v>
      </c>
      <c r="G341">
        <v>5</v>
      </c>
    </row>
    <row r="342" spans="1:7" x14ac:dyDescent="0.35">
      <c r="A342" t="s">
        <v>166</v>
      </c>
      <c r="B342">
        <v>0</v>
      </c>
      <c r="C342">
        <v>0</v>
      </c>
      <c r="D342">
        <v>7</v>
      </c>
      <c r="E342">
        <v>0</v>
      </c>
      <c r="F342">
        <v>0</v>
      </c>
      <c r="G342">
        <v>5</v>
      </c>
    </row>
    <row r="343" spans="1:7" x14ac:dyDescent="0.35">
      <c r="A343" t="s">
        <v>166</v>
      </c>
      <c r="B343">
        <v>0</v>
      </c>
      <c r="C343">
        <v>1</v>
      </c>
      <c r="D343">
        <v>0</v>
      </c>
      <c r="E343">
        <v>5</v>
      </c>
      <c r="F343">
        <v>1</v>
      </c>
      <c r="G343">
        <v>13</v>
      </c>
    </row>
    <row r="344" spans="1:7" x14ac:dyDescent="0.35">
      <c r="A344" t="s">
        <v>166</v>
      </c>
      <c r="B344">
        <v>0</v>
      </c>
      <c r="C344">
        <v>1</v>
      </c>
      <c r="D344">
        <v>2</v>
      </c>
      <c r="E344">
        <v>4</v>
      </c>
      <c r="F344">
        <v>0</v>
      </c>
      <c r="G344">
        <v>9</v>
      </c>
    </row>
    <row r="345" spans="1:7" x14ac:dyDescent="0.35">
      <c r="A345" t="s">
        <v>166</v>
      </c>
      <c r="B345">
        <v>0</v>
      </c>
      <c r="C345">
        <v>1</v>
      </c>
      <c r="D345">
        <v>3</v>
      </c>
      <c r="E345">
        <v>2</v>
      </c>
      <c r="F345">
        <v>0</v>
      </c>
      <c r="G345">
        <v>7</v>
      </c>
    </row>
    <row r="346" spans="1:7" x14ac:dyDescent="0.35">
      <c r="A346" t="s">
        <v>166</v>
      </c>
      <c r="B346">
        <v>0</v>
      </c>
      <c r="C346">
        <v>1</v>
      </c>
      <c r="D346">
        <v>4</v>
      </c>
      <c r="E346">
        <v>7</v>
      </c>
      <c r="F346">
        <v>0</v>
      </c>
      <c r="G346">
        <v>0</v>
      </c>
    </row>
    <row r="347" spans="1:7" x14ac:dyDescent="0.35">
      <c r="A347" t="s">
        <v>166</v>
      </c>
      <c r="B347">
        <v>0</v>
      </c>
      <c r="C347">
        <v>1</v>
      </c>
      <c r="D347">
        <v>5</v>
      </c>
      <c r="E347">
        <v>5</v>
      </c>
      <c r="F347">
        <v>1</v>
      </c>
      <c r="G347">
        <v>13</v>
      </c>
    </row>
    <row r="348" spans="1:7" x14ac:dyDescent="0.35">
      <c r="A348" t="s">
        <v>166</v>
      </c>
      <c r="B348">
        <v>0</v>
      </c>
      <c r="C348">
        <v>1</v>
      </c>
      <c r="D348">
        <v>6</v>
      </c>
      <c r="E348">
        <v>6</v>
      </c>
      <c r="F348">
        <v>0</v>
      </c>
      <c r="G348">
        <v>7</v>
      </c>
    </row>
    <row r="349" spans="1:7" x14ac:dyDescent="0.35">
      <c r="A349" t="s">
        <v>166</v>
      </c>
      <c r="B349">
        <v>0</v>
      </c>
      <c r="C349">
        <v>1</v>
      </c>
      <c r="D349">
        <v>7</v>
      </c>
      <c r="E349">
        <v>3</v>
      </c>
      <c r="F349">
        <v>0</v>
      </c>
      <c r="G349">
        <v>4</v>
      </c>
    </row>
    <row r="350" spans="1:7" x14ac:dyDescent="0.35">
      <c r="A350" t="s">
        <v>166</v>
      </c>
      <c r="B350">
        <v>0</v>
      </c>
      <c r="C350">
        <v>2</v>
      </c>
      <c r="D350">
        <v>3</v>
      </c>
      <c r="E350">
        <v>4</v>
      </c>
      <c r="F350">
        <v>1</v>
      </c>
      <c r="G350">
        <v>14</v>
      </c>
    </row>
    <row r="351" spans="1:7" x14ac:dyDescent="0.35">
      <c r="A351" t="s">
        <v>166</v>
      </c>
      <c r="B351">
        <v>0</v>
      </c>
      <c r="C351">
        <v>2</v>
      </c>
      <c r="D351">
        <v>4</v>
      </c>
      <c r="E351">
        <v>5</v>
      </c>
      <c r="F351">
        <v>0</v>
      </c>
      <c r="G351">
        <v>9</v>
      </c>
    </row>
    <row r="352" spans="1:7" x14ac:dyDescent="0.35">
      <c r="A352" t="s">
        <v>166</v>
      </c>
      <c r="B352">
        <v>0</v>
      </c>
      <c r="C352">
        <v>2</v>
      </c>
      <c r="D352">
        <v>5</v>
      </c>
      <c r="E352">
        <v>1</v>
      </c>
      <c r="F352">
        <v>0</v>
      </c>
      <c r="G352">
        <v>8</v>
      </c>
    </row>
    <row r="353" spans="1:7" x14ac:dyDescent="0.35">
      <c r="A353" t="s">
        <v>166</v>
      </c>
      <c r="B353">
        <v>0</v>
      </c>
      <c r="C353">
        <v>2</v>
      </c>
      <c r="D353">
        <v>6</v>
      </c>
      <c r="E353">
        <v>1</v>
      </c>
      <c r="F353">
        <v>0</v>
      </c>
      <c r="G353">
        <v>7</v>
      </c>
    </row>
    <row r="354" spans="1:7" x14ac:dyDescent="0.35">
      <c r="A354" t="s">
        <v>166</v>
      </c>
      <c r="B354">
        <v>0</v>
      </c>
      <c r="C354">
        <v>2</v>
      </c>
      <c r="D354">
        <v>7</v>
      </c>
      <c r="E354">
        <v>5</v>
      </c>
      <c r="F354">
        <v>0</v>
      </c>
      <c r="G354">
        <v>2</v>
      </c>
    </row>
    <row r="355" spans="1:7" x14ac:dyDescent="0.35">
      <c r="A355" t="s">
        <v>166</v>
      </c>
      <c r="B355">
        <v>1</v>
      </c>
      <c r="C355">
        <v>0</v>
      </c>
      <c r="D355">
        <v>5</v>
      </c>
      <c r="E355">
        <v>5</v>
      </c>
      <c r="F355">
        <v>1</v>
      </c>
      <c r="G355">
        <v>13</v>
      </c>
    </row>
    <row r="356" spans="1:7" x14ac:dyDescent="0.35">
      <c r="A356" t="s">
        <v>166</v>
      </c>
      <c r="B356">
        <v>1</v>
      </c>
      <c r="C356">
        <v>0</v>
      </c>
      <c r="D356">
        <v>6</v>
      </c>
      <c r="E356">
        <v>4</v>
      </c>
      <c r="F356">
        <v>0</v>
      </c>
      <c r="G356">
        <v>9</v>
      </c>
    </row>
    <row r="357" spans="1:7" x14ac:dyDescent="0.35">
      <c r="A357" t="s">
        <v>166</v>
      </c>
      <c r="B357">
        <v>1</v>
      </c>
      <c r="C357">
        <v>0</v>
      </c>
      <c r="D357">
        <v>7</v>
      </c>
      <c r="E357">
        <v>1</v>
      </c>
      <c r="F357">
        <v>0</v>
      </c>
      <c r="G357">
        <v>8</v>
      </c>
    </row>
    <row r="358" spans="1:7" x14ac:dyDescent="0.35">
      <c r="A358" t="s">
        <v>166</v>
      </c>
      <c r="B358">
        <v>1</v>
      </c>
      <c r="C358">
        <v>1</v>
      </c>
      <c r="D358">
        <v>6</v>
      </c>
      <c r="E358">
        <v>11</v>
      </c>
      <c r="F358">
        <v>1</v>
      </c>
      <c r="G358">
        <v>7</v>
      </c>
    </row>
    <row r="359" spans="1:7" x14ac:dyDescent="0.35">
      <c r="A359" t="s">
        <v>166</v>
      </c>
      <c r="B359">
        <v>1</v>
      </c>
      <c r="C359">
        <v>2</v>
      </c>
      <c r="D359">
        <v>7</v>
      </c>
      <c r="E359">
        <v>8</v>
      </c>
      <c r="F359">
        <v>1</v>
      </c>
      <c r="G359">
        <v>10</v>
      </c>
    </row>
    <row r="360" spans="1:7" x14ac:dyDescent="0.35">
      <c r="A360" t="s">
        <v>167</v>
      </c>
      <c r="B360">
        <v>0</v>
      </c>
      <c r="C360">
        <v>0</v>
      </c>
      <c r="D360">
        <v>0</v>
      </c>
      <c r="E360">
        <v>22</v>
      </c>
      <c r="F360">
        <v>2</v>
      </c>
      <c r="G360">
        <v>14</v>
      </c>
    </row>
    <row r="361" spans="1:7" x14ac:dyDescent="0.35">
      <c r="A361" t="s">
        <v>167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13</v>
      </c>
    </row>
    <row r="362" spans="1:7" x14ac:dyDescent="0.35">
      <c r="A362" t="s">
        <v>167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13</v>
      </c>
    </row>
    <row r="363" spans="1:7" x14ac:dyDescent="0.35">
      <c r="A363" t="s">
        <v>167</v>
      </c>
      <c r="B363">
        <v>0</v>
      </c>
      <c r="C363">
        <v>0</v>
      </c>
      <c r="D363">
        <v>3</v>
      </c>
      <c r="E363">
        <v>2</v>
      </c>
      <c r="F363">
        <v>0</v>
      </c>
      <c r="G363">
        <v>11</v>
      </c>
    </row>
    <row r="364" spans="1:7" x14ac:dyDescent="0.35">
      <c r="A364" t="s">
        <v>167</v>
      </c>
      <c r="B364">
        <v>0</v>
      </c>
      <c r="C364">
        <v>0</v>
      </c>
      <c r="D364">
        <v>4</v>
      </c>
      <c r="E364">
        <v>0</v>
      </c>
      <c r="F364">
        <v>0</v>
      </c>
      <c r="G364">
        <v>11</v>
      </c>
    </row>
    <row r="365" spans="1:7" x14ac:dyDescent="0.35">
      <c r="A365" t="s">
        <v>167</v>
      </c>
      <c r="B365">
        <v>0</v>
      </c>
      <c r="C365">
        <v>0</v>
      </c>
      <c r="D365">
        <v>5</v>
      </c>
      <c r="E365">
        <v>1</v>
      </c>
      <c r="F365">
        <v>0</v>
      </c>
      <c r="G365">
        <v>10</v>
      </c>
    </row>
    <row r="366" spans="1:7" x14ac:dyDescent="0.35">
      <c r="A366" t="s">
        <v>167</v>
      </c>
      <c r="B366">
        <v>0</v>
      </c>
      <c r="C366">
        <v>0</v>
      </c>
      <c r="D366">
        <v>6</v>
      </c>
      <c r="E366">
        <v>2</v>
      </c>
      <c r="F366">
        <v>0</v>
      </c>
      <c r="G366">
        <v>8</v>
      </c>
    </row>
    <row r="367" spans="1:7" x14ac:dyDescent="0.35">
      <c r="A367" t="s">
        <v>167</v>
      </c>
      <c r="B367">
        <v>0</v>
      </c>
      <c r="C367">
        <v>0</v>
      </c>
      <c r="D367">
        <v>7</v>
      </c>
      <c r="E367">
        <v>0</v>
      </c>
      <c r="F367">
        <v>0</v>
      </c>
      <c r="G367">
        <v>8</v>
      </c>
    </row>
    <row r="368" spans="1:7" x14ac:dyDescent="0.35">
      <c r="A368" t="s">
        <v>167</v>
      </c>
      <c r="B368">
        <v>0</v>
      </c>
      <c r="C368">
        <v>1</v>
      </c>
      <c r="D368">
        <v>0</v>
      </c>
      <c r="E368">
        <v>5</v>
      </c>
      <c r="F368">
        <v>1</v>
      </c>
      <c r="G368">
        <v>13</v>
      </c>
    </row>
    <row r="369" spans="1:7" x14ac:dyDescent="0.35">
      <c r="A369" t="s">
        <v>167</v>
      </c>
      <c r="B369">
        <v>0</v>
      </c>
      <c r="C369">
        <v>1</v>
      </c>
      <c r="D369">
        <v>1</v>
      </c>
      <c r="E369">
        <v>7</v>
      </c>
      <c r="F369">
        <v>0</v>
      </c>
      <c r="G369">
        <v>6</v>
      </c>
    </row>
    <row r="370" spans="1:7" x14ac:dyDescent="0.35">
      <c r="A370" t="s">
        <v>167</v>
      </c>
      <c r="B370">
        <v>0</v>
      </c>
      <c r="C370">
        <v>1</v>
      </c>
      <c r="D370">
        <v>4</v>
      </c>
      <c r="E370">
        <v>2</v>
      </c>
      <c r="F370">
        <v>0</v>
      </c>
      <c r="G370">
        <v>4</v>
      </c>
    </row>
    <row r="371" spans="1:7" x14ac:dyDescent="0.35">
      <c r="A371" t="s">
        <v>167</v>
      </c>
      <c r="B371">
        <v>0</v>
      </c>
      <c r="C371">
        <v>1</v>
      </c>
      <c r="D371">
        <v>5</v>
      </c>
      <c r="E371">
        <v>4</v>
      </c>
      <c r="F371">
        <v>0</v>
      </c>
      <c r="G371">
        <v>0</v>
      </c>
    </row>
    <row r="372" spans="1:7" x14ac:dyDescent="0.35">
      <c r="A372" t="s">
        <v>167</v>
      </c>
      <c r="B372">
        <v>0</v>
      </c>
      <c r="C372">
        <v>1</v>
      </c>
      <c r="D372">
        <v>6</v>
      </c>
      <c r="E372">
        <v>1</v>
      </c>
      <c r="F372">
        <v>1</v>
      </c>
      <c r="G372">
        <v>17</v>
      </c>
    </row>
    <row r="373" spans="1:7" x14ac:dyDescent="0.35">
      <c r="A373" t="s">
        <v>167</v>
      </c>
      <c r="B373">
        <v>0</v>
      </c>
      <c r="C373">
        <v>1</v>
      </c>
      <c r="D373">
        <v>7</v>
      </c>
      <c r="E373">
        <v>2</v>
      </c>
      <c r="F373">
        <v>0</v>
      </c>
      <c r="G373">
        <v>15</v>
      </c>
    </row>
    <row r="374" spans="1:7" x14ac:dyDescent="0.35">
      <c r="A374" t="s">
        <v>167</v>
      </c>
      <c r="B374">
        <v>0</v>
      </c>
      <c r="C374">
        <v>2</v>
      </c>
      <c r="D374">
        <v>2</v>
      </c>
      <c r="E374">
        <v>6</v>
      </c>
      <c r="F374">
        <v>1</v>
      </c>
      <c r="G374">
        <v>12</v>
      </c>
    </row>
    <row r="375" spans="1:7" x14ac:dyDescent="0.35">
      <c r="A375" t="s">
        <v>167</v>
      </c>
      <c r="B375">
        <v>0</v>
      </c>
      <c r="C375">
        <v>2</v>
      </c>
      <c r="D375">
        <v>3</v>
      </c>
      <c r="E375">
        <v>9</v>
      </c>
      <c r="F375">
        <v>0</v>
      </c>
      <c r="G375">
        <v>3</v>
      </c>
    </row>
    <row r="376" spans="1:7" x14ac:dyDescent="0.35">
      <c r="A376" t="s">
        <v>167</v>
      </c>
      <c r="B376">
        <v>0</v>
      </c>
      <c r="C376">
        <v>2</v>
      </c>
      <c r="D376">
        <v>4</v>
      </c>
      <c r="E376">
        <v>12</v>
      </c>
      <c r="F376">
        <v>1</v>
      </c>
      <c r="G376">
        <v>9</v>
      </c>
    </row>
    <row r="377" spans="1:7" x14ac:dyDescent="0.35">
      <c r="A377" t="s">
        <v>167</v>
      </c>
      <c r="B377">
        <v>1</v>
      </c>
      <c r="C377">
        <v>0</v>
      </c>
      <c r="D377">
        <v>5</v>
      </c>
      <c r="E377">
        <v>12</v>
      </c>
      <c r="F377">
        <v>1</v>
      </c>
      <c r="G377">
        <v>6</v>
      </c>
    </row>
    <row r="378" spans="1:7" x14ac:dyDescent="0.35">
      <c r="A378" t="s">
        <v>167</v>
      </c>
      <c r="B378">
        <v>1</v>
      </c>
      <c r="C378">
        <v>0</v>
      </c>
      <c r="D378">
        <v>6</v>
      </c>
      <c r="E378">
        <v>5</v>
      </c>
      <c r="F378">
        <v>0</v>
      </c>
      <c r="G378">
        <v>1</v>
      </c>
    </row>
    <row r="379" spans="1:7" x14ac:dyDescent="0.35">
      <c r="A379" t="s">
        <v>167</v>
      </c>
      <c r="B379">
        <v>1</v>
      </c>
      <c r="C379">
        <v>1</v>
      </c>
      <c r="D379">
        <v>5</v>
      </c>
      <c r="E379">
        <v>3</v>
      </c>
      <c r="F379">
        <v>1</v>
      </c>
      <c r="G379">
        <v>15</v>
      </c>
    </row>
    <row r="380" spans="1:7" x14ac:dyDescent="0.35">
      <c r="A380" t="s">
        <v>167</v>
      </c>
      <c r="B380">
        <v>1</v>
      </c>
      <c r="C380">
        <v>1</v>
      </c>
      <c r="D380">
        <v>6</v>
      </c>
      <c r="E380">
        <v>9</v>
      </c>
      <c r="F380">
        <v>0</v>
      </c>
      <c r="G380">
        <v>6</v>
      </c>
    </row>
    <row r="381" spans="1:7" x14ac:dyDescent="0.35">
      <c r="A381" t="s">
        <v>167</v>
      </c>
      <c r="B381">
        <v>1</v>
      </c>
      <c r="C381">
        <v>2</v>
      </c>
      <c r="D381">
        <v>7</v>
      </c>
      <c r="E381">
        <v>14</v>
      </c>
      <c r="F381">
        <v>1</v>
      </c>
      <c r="G381">
        <v>4</v>
      </c>
    </row>
    <row r="382" spans="1:7" x14ac:dyDescent="0.35">
      <c r="A382" t="s">
        <v>168</v>
      </c>
      <c r="B382">
        <v>0</v>
      </c>
      <c r="C382">
        <v>0</v>
      </c>
      <c r="D382">
        <v>0</v>
      </c>
      <c r="E382">
        <v>33</v>
      </c>
      <c r="F382">
        <v>2</v>
      </c>
      <c r="G382">
        <v>3</v>
      </c>
    </row>
    <row r="383" spans="1:7" x14ac:dyDescent="0.35">
      <c r="A383" t="s">
        <v>168</v>
      </c>
      <c r="B383">
        <v>0</v>
      </c>
      <c r="C383">
        <v>0</v>
      </c>
      <c r="D383">
        <v>1</v>
      </c>
      <c r="E383">
        <v>6</v>
      </c>
      <c r="F383">
        <v>1</v>
      </c>
      <c r="G383">
        <v>15</v>
      </c>
    </row>
    <row r="384" spans="1:7" x14ac:dyDescent="0.35">
      <c r="A384" t="s">
        <v>168</v>
      </c>
      <c r="B384">
        <v>0</v>
      </c>
      <c r="C384">
        <v>0</v>
      </c>
      <c r="D384">
        <v>2</v>
      </c>
      <c r="E384">
        <v>2</v>
      </c>
      <c r="F384">
        <v>0</v>
      </c>
      <c r="G384">
        <v>13</v>
      </c>
    </row>
    <row r="385" spans="1:7" x14ac:dyDescent="0.35">
      <c r="A385" t="s">
        <v>168</v>
      </c>
      <c r="B385">
        <v>0</v>
      </c>
      <c r="C385">
        <v>0</v>
      </c>
      <c r="D385">
        <v>3</v>
      </c>
      <c r="E385">
        <v>2</v>
      </c>
      <c r="F385">
        <v>0</v>
      </c>
      <c r="G385">
        <v>11</v>
      </c>
    </row>
    <row r="386" spans="1:7" x14ac:dyDescent="0.35">
      <c r="A386" t="s">
        <v>168</v>
      </c>
      <c r="B386">
        <v>0</v>
      </c>
      <c r="C386">
        <v>0</v>
      </c>
      <c r="D386">
        <v>4</v>
      </c>
      <c r="E386">
        <v>2</v>
      </c>
      <c r="F386">
        <v>0</v>
      </c>
      <c r="G386">
        <v>9</v>
      </c>
    </row>
    <row r="387" spans="1:7" x14ac:dyDescent="0.35">
      <c r="A387" t="s">
        <v>168</v>
      </c>
      <c r="B387">
        <v>0</v>
      </c>
      <c r="C387">
        <v>0</v>
      </c>
      <c r="D387">
        <v>5</v>
      </c>
      <c r="E387">
        <v>1</v>
      </c>
      <c r="F387">
        <v>0</v>
      </c>
      <c r="G387">
        <v>8</v>
      </c>
    </row>
    <row r="388" spans="1:7" x14ac:dyDescent="0.35">
      <c r="A388" t="s">
        <v>168</v>
      </c>
      <c r="B388">
        <v>0</v>
      </c>
      <c r="C388">
        <v>0</v>
      </c>
      <c r="D388">
        <v>6</v>
      </c>
      <c r="E388">
        <v>3</v>
      </c>
      <c r="F388">
        <v>0</v>
      </c>
      <c r="G388">
        <v>5</v>
      </c>
    </row>
    <row r="389" spans="1:7" x14ac:dyDescent="0.35">
      <c r="A389" t="s">
        <v>168</v>
      </c>
      <c r="B389">
        <v>0</v>
      </c>
      <c r="C389">
        <v>0</v>
      </c>
      <c r="D389">
        <v>7</v>
      </c>
      <c r="E389">
        <v>0</v>
      </c>
      <c r="F389">
        <v>0</v>
      </c>
      <c r="G389">
        <v>5</v>
      </c>
    </row>
    <row r="390" spans="1:7" x14ac:dyDescent="0.35">
      <c r="A390" t="s">
        <v>168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17</v>
      </c>
    </row>
    <row r="391" spans="1:7" x14ac:dyDescent="0.35">
      <c r="A391" t="s">
        <v>168</v>
      </c>
      <c r="B391">
        <v>0</v>
      </c>
      <c r="C391">
        <v>1</v>
      </c>
      <c r="D391">
        <v>2</v>
      </c>
      <c r="E391">
        <v>3</v>
      </c>
      <c r="F391">
        <v>0</v>
      </c>
      <c r="G391">
        <v>14</v>
      </c>
    </row>
    <row r="392" spans="1:7" x14ac:dyDescent="0.35">
      <c r="A392" t="s">
        <v>168</v>
      </c>
      <c r="B392">
        <v>0</v>
      </c>
      <c r="C392">
        <v>1</v>
      </c>
      <c r="D392">
        <v>3</v>
      </c>
      <c r="E392">
        <v>6</v>
      </c>
      <c r="F392">
        <v>0</v>
      </c>
      <c r="G392">
        <v>8</v>
      </c>
    </row>
    <row r="393" spans="1:7" x14ac:dyDescent="0.35">
      <c r="A393" t="s">
        <v>168</v>
      </c>
      <c r="B393">
        <v>0</v>
      </c>
      <c r="C393">
        <v>1</v>
      </c>
      <c r="D393">
        <v>4</v>
      </c>
      <c r="E393">
        <v>10</v>
      </c>
      <c r="F393">
        <v>1</v>
      </c>
      <c r="G393">
        <v>16</v>
      </c>
    </row>
    <row r="394" spans="1:7" x14ac:dyDescent="0.35">
      <c r="A394" t="s">
        <v>168</v>
      </c>
      <c r="B394">
        <v>0</v>
      </c>
      <c r="C394">
        <v>1</v>
      </c>
      <c r="D394">
        <v>5</v>
      </c>
      <c r="E394">
        <v>8</v>
      </c>
      <c r="F394">
        <v>0</v>
      </c>
      <c r="G394">
        <v>8</v>
      </c>
    </row>
    <row r="395" spans="1:7" x14ac:dyDescent="0.35">
      <c r="A395" t="s">
        <v>168</v>
      </c>
      <c r="B395">
        <v>0</v>
      </c>
      <c r="C395">
        <v>1</v>
      </c>
      <c r="D395">
        <v>6</v>
      </c>
      <c r="E395">
        <v>4</v>
      </c>
      <c r="F395">
        <v>0</v>
      </c>
      <c r="G395">
        <v>4</v>
      </c>
    </row>
    <row r="396" spans="1:7" x14ac:dyDescent="0.35">
      <c r="A396" t="s">
        <v>168</v>
      </c>
      <c r="B396">
        <v>0</v>
      </c>
      <c r="C396">
        <v>1</v>
      </c>
      <c r="D396">
        <v>7</v>
      </c>
      <c r="E396">
        <v>1</v>
      </c>
      <c r="F396">
        <v>0</v>
      </c>
      <c r="G396">
        <v>3</v>
      </c>
    </row>
    <row r="397" spans="1:7" x14ac:dyDescent="0.35">
      <c r="A397" t="s">
        <v>168</v>
      </c>
      <c r="B397">
        <v>0</v>
      </c>
      <c r="C397">
        <v>2</v>
      </c>
      <c r="D397">
        <v>2</v>
      </c>
      <c r="E397">
        <v>3</v>
      </c>
      <c r="F397">
        <v>1</v>
      </c>
      <c r="G397">
        <v>15</v>
      </c>
    </row>
    <row r="398" spans="1:7" x14ac:dyDescent="0.35">
      <c r="A398" t="s">
        <v>168</v>
      </c>
      <c r="B398">
        <v>0</v>
      </c>
      <c r="C398">
        <v>2</v>
      </c>
      <c r="D398">
        <v>3</v>
      </c>
      <c r="E398">
        <v>3</v>
      </c>
      <c r="F398">
        <v>0</v>
      </c>
      <c r="G398">
        <v>12</v>
      </c>
    </row>
    <row r="399" spans="1:7" x14ac:dyDescent="0.35">
      <c r="A399" t="s">
        <v>168</v>
      </c>
      <c r="B399">
        <v>0</v>
      </c>
      <c r="C399">
        <v>2</v>
      </c>
      <c r="D399">
        <v>4</v>
      </c>
      <c r="E399">
        <v>10</v>
      </c>
      <c r="F399">
        <v>0</v>
      </c>
      <c r="G399">
        <v>2</v>
      </c>
    </row>
    <row r="400" spans="1:7" x14ac:dyDescent="0.35">
      <c r="A400" t="s">
        <v>168</v>
      </c>
      <c r="B400">
        <v>0</v>
      </c>
      <c r="C400">
        <v>2</v>
      </c>
      <c r="D400">
        <v>6</v>
      </c>
      <c r="E400">
        <v>12</v>
      </c>
      <c r="F400">
        <v>1</v>
      </c>
      <c r="G400">
        <v>8</v>
      </c>
    </row>
    <row r="401" spans="1:7" x14ac:dyDescent="0.35">
      <c r="A401" t="s">
        <v>168</v>
      </c>
      <c r="B401">
        <v>0</v>
      </c>
      <c r="C401">
        <v>2</v>
      </c>
      <c r="D401">
        <v>7</v>
      </c>
      <c r="E401">
        <v>21</v>
      </c>
      <c r="F401">
        <v>1</v>
      </c>
      <c r="G401">
        <v>5</v>
      </c>
    </row>
    <row r="402" spans="1:7" x14ac:dyDescent="0.35">
      <c r="A402" t="s">
        <v>168</v>
      </c>
      <c r="B402">
        <v>1</v>
      </c>
      <c r="C402">
        <v>0</v>
      </c>
      <c r="D402">
        <v>5</v>
      </c>
      <c r="E402">
        <v>8</v>
      </c>
      <c r="F402">
        <v>1</v>
      </c>
      <c r="G402">
        <v>10</v>
      </c>
    </row>
    <row r="403" spans="1:7" x14ac:dyDescent="0.35">
      <c r="A403" t="s">
        <v>168</v>
      </c>
      <c r="B403">
        <v>1</v>
      </c>
      <c r="C403">
        <v>1</v>
      </c>
      <c r="D403">
        <v>6</v>
      </c>
      <c r="E403">
        <v>8</v>
      </c>
      <c r="F403">
        <v>1</v>
      </c>
      <c r="G403">
        <v>10</v>
      </c>
    </row>
    <row r="404" spans="1:7" x14ac:dyDescent="0.35">
      <c r="A404" t="s">
        <v>168</v>
      </c>
      <c r="B404">
        <v>1</v>
      </c>
      <c r="C404">
        <v>2</v>
      </c>
      <c r="D404">
        <v>7</v>
      </c>
      <c r="E404">
        <v>16</v>
      </c>
      <c r="F404">
        <v>1</v>
      </c>
      <c r="G404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 tint="0.79998168889431442"/>
  </sheetPr>
  <dimension ref="A1:G391"/>
  <sheetViews>
    <sheetView topLeftCell="A371" workbookViewId="0">
      <selection activeCell="H390" sqref="H390"/>
    </sheetView>
  </sheetViews>
  <sheetFormatPr defaultRowHeight="14.5" x14ac:dyDescent="0.35"/>
  <cols>
    <col min="1" max="1" width="16.269531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t="s">
        <v>169</v>
      </c>
      <c r="B2">
        <v>0</v>
      </c>
      <c r="C2">
        <v>0</v>
      </c>
      <c r="D2">
        <v>0</v>
      </c>
      <c r="E2">
        <v>45</v>
      </c>
      <c r="F2">
        <v>3</v>
      </c>
      <c r="G2">
        <v>9</v>
      </c>
    </row>
    <row r="3" spans="1:7" x14ac:dyDescent="0.35">
      <c r="A3" t="s">
        <v>169</v>
      </c>
      <c r="B3">
        <v>0</v>
      </c>
      <c r="C3">
        <v>0</v>
      </c>
      <c r="D3">
        <v>1</v>
      </c>
      <c r="E3">
        <v>2</v>
      </c>
      <c r="F3">
        <v>0</v>
      </c>
      <c r="G3">
        <v>7</v>
      </c>
    </row>
    <row r="4" spans="1:7" x14ac:dyDescent="0.35">
      <c r="A4" t="s">
        <v>169</v>
      </c>
      <c r="B4">
        <v>0</v>
      </c>
      <c r="C4">
        <v>0</v>
      </c>
      <c r="D4">
        <v>2</v>
      </c>
      <c r="E4">
        <v>1</v>
      </c>
      <c r="F4">
        <v>0</v>
      </c>
      <c r="G4">
        <v>6</v>
      </c>
    </row>
    <row r="5" spans="1:7" x14ac:dyDescent="0.35">
      <c r="A5" t="s">
        <v>169</v>
      </c>
      <c r="B5">
        <v>0</v>
      </c>
      <c r="C5">
        <v>0</v>
      </c>
      <c r="D5">
        <v>3</v>
      </c>
      <c r="E5">
        <v>3</v>
      </c>
      <c r="F5">
        <v>0</v>
      </c>
      <c r="G5">
        <v>3</v>
      </c>
    </row>
    <row r="6" spans="1:7" x14ac:dyDescent="0.35">
      <c r="A6" t="s">
        <v>169</v>
      </c>
      <c r="B6">
        <v>0</v>
      </c>
      <c r="C6">
        <v>0</v>
      </c>
      <c r="D6">
        <v>4</v>
      </c>
      <c r="E6">
        <v>1</v>
      </c>
      <c r="F6">
        <v>0</v>
      </c>
      <c r="G6">
        <v>2</v>
      </c>
    </row>
    <row r="7" spans="1:7" x14ac:dyDescent="0.35">
      <c r="A7" t="s">
        <v>169</v>
      </c>
      <c r="B7">
        <v>0</v>
      </c>
      <c r="C7">
        <v>0</v>
      </c>
      <c r="D7">
        <v>5</v>
      </c>
      <c r="E7">
        <v>0</v>
      </c>
      <c r="F7">
        <v>0</v>
      </c>
      <c r="G7">
        <v>2</v>
      </c>
    </row>
    <row r="8" spans="1:7" x14ac:dyDescent="0.35">
      <c r="A8" t="s">
        <v>169</v>
      </c>
      <c r="B8">
        <v>0</v>
      </c>
      <c r="C8">
        <v>0</v>
      </c>
      <c r="D8">
        <v>6</v>
      </c>
      <c r="E8">
        <v>0</v>
      </c>
      <c r="F8">
        <v>0</v>
      </c>
      <c r="G8">
        <v>2</v>
      </c>
    </row>
    <row r="9" spans="1:7" x14ac:dyDescent="0.35">
      <c r="A9" t="s">
        <v>169</v>
      </c>
      <c r="B9">
        <v>0</v>
      </c>
      <c r="C9">
        <v>0</v>
      </c>
      <c r="D9">
        <v>7</v>
      </c>
      <c r="E9">
        <v>0</v>
      </c>
      <c r="F9">
        <v>0</v>
      </c>
      <c r="G9">
        <v>2</v>
      </c>
    </row>
    <row r="10" spans="1:7" x14ac:dyDescent="0.35">
      <c r="A10" t="s">
        <v>169</v>
      </c>
      <c r="B10">
        <v>0</v>
      </c>
      <c r="C10">
        <v>1</v>
      </c>
      <c r="D10">
        <v>1</v>
      </c>
      <c r="E10">
        <v>4</v>
      </c>
      <c r="F10">
        <v>1</v>
      </c>
      <c r="G10">
        <v>14</v>
      </c>
    </row>
    <row r="11" spans="1:7" x14ac:dyDescent="0.35">
      <c r="A11" t="s">
        <v>169</v>
      </c>
      <c r="B11">
        <v>0</v>
      </c>
      <c r="C11">
        <v>1</v>
      </c>
      <c r="D11">
        <v>2</v>
      </c>
      <c r="E11">
        <v>10</v>
      </c>
      <c r="F11">
        <v>0</v>
      </c>
      <c r="G11">
        <v>4</v>
      </c>
    </row>
    <row r="12" spans="1:7" x14ac:dyDescent="0.35">
      <c r="A12" t="s">
        <v>169</v>
      </c>
      <c r="B12">
        <v>0</v>
      </c>
      <c r="C12">
        <v>1</v>
      </c>
      <c r="D12">
        <v>3</v>
      </c>
      <c r="E12">
        <v>8</v>
      </c>
      <c r="F12">
        <v>1</v>
      </c>
      <c r="G12">
        <v>14</v>
      </c>
    </row>
    <row r="13" spans="1:7" x14ac:dyDescent="0.35">
      <c r="A13" t="s">
        <v>169</v>
      </c>
      <c r="B13">
        <v>0</v>
      </c>
      <c r="C13">
        <v>1</v>
      </c>
      <c r="D13">
        <v>4</v>
      </c>
      <c r="E13">
        <v>3</v>
      </c>
      <c r="F13">
        <v>0</v>
      </c>
      <c r="G13">
        <v>11</v>
      </c>
    </row>
    <row r="14" spans="1:7" x14ac:dyDescent="0.35">
      <c r="A14" t="s">
        <v>169</v>
      </c>
      <c r="B14">
        <v>0</v>
      </c>
      <c r="C14">
        <v>1</v>
      </c>
      <c r="D14">
        <v>5</v>
      </c>
      <c r="E14">
        <v>4</v>
      </c>
      <c r="F14">
        <v>0</v>
      </c>
      <c r="G14">
        <v>7</v>
      </c>
    </row>
    <row r="15" spans="1:7" x14ac:dyDescent="0.35">
      <c r="A15" t="s">
        <v>169</v>
      </c>
      <c r="B15">
        <v>0</v>
      </c>
      <c r="C15">
        <v>1</v>
      </c>
      <c r="D15">
        <v>6</v>
      </c>
      <c r="E15">
        <v>25</v>
      </c>
      <c r="F15">
        <v>1</v>
      </c>
      <c r="G15">
        <v>0</v>
      </c>
    </row>
    <row r="16" spans="1:7" x14ac:dyDescent="0.35">
      <c r="A16" t="s">
        <v>169</v>
      </c>
      <c r="B16">
        <v>0</v>
      </c>
      <c r="C16">
        <v>1</v>
      </c>
      <c r="D16">
        <v>7</v>
      </c>
      <c r="E16">
        <v>25</v>
      </c>
      <c r="F16">
        <v>2</v>
      </c>
      <c r="G16">
        <v>11</v>
      </c>
    </row>
    <row r="17" spans="1:7" x14ac:dyDescent="0.35">
      <c r="A17" t="s">
        <v>169</v>
      </c>
      <c r="B17">
        <v>0</v>
      </c>
      <c r="C17">
        <v>2</v>
      </c>
      <c r="D17">
        <v>2</v>
      </c>
      <c r="E17">
        <v>2</v>
      </c>
      <c r="F17">
        <v>1</v>
      </c>
      <c r="G17">
        <v>16</v>
      </c>
    </row>
    <row r="18" spans="1:7" x14ac:dyDescent="0.35">
      <c r="A18" t="s">
        <v>169</v>
      </c>
      <c r="B18">
        <v>0</v>
      </c>
      <c r="C18">
        <v>2</v>
      </c>
      <c r="D18">
        <v>3</v>
      </c>
      <c r="E18">
        <v>1</v>
      </c>
      <c r="F18">
        <v>0</v>
      </c>
      <c r="G18">
        <v>15</v>
      </c>
    </row>
    <row r="19" spans="1:7" x14ac:dyDescent="0.35">
      <c r="A19" t="s">
        <v>169</v>
      </c>
      <c r="B19">
        <v>0</v>
      </c>
      <c r="C19">
        <v>2</v>
      </c>
      <c r="D19">
        <v>4</v>
      </c>
      <c r="E19">
        <v>22</v>
      </c>
      <c r="F19">
        <v>1</v>
      </c>
      <c r="G19">
        <v>11</v>
      </c>
    </row>
    <row r="20" spans="1:7" x14ac:dyDescent="0.35">
      <c r="A20" t="s">
        <v>169</v>
      </c>
      <c r="B20">
        <v>0</v>
      </c>
      <c r="C20">
        <v>2</v>
      </c>
      <c r="D20">
        <v>6</v>
      </c>
      <c r="E20">
        <v>6</v>
      </c>
      <c r="F20">
        <v>0</v>
      </c>
      <c r="G20">
        <v>5</v>
      </c>
    </row>
    <row r="21" spans="1:7" x14ac:dyDescent="0.35">
      <c r="A21" t="s">
        <v>169</v>
      </c>
      <c r="B21">
        <v>0</v>
      </c>
      <c r="C21">
        <v>2</v>
      </c>
      <c r="D21">
        <v>7</v>
      </c>
      <c r="E21">
        <v>5</v>
      </c>
      <c r="F21">
        <v>0</v>
      </c>
      <c r="G21">
        <v>0</v>
      </c>
    </row>
    <row r="22" spans="1:7" x14ac:dyDescent="0.35">
      <c r="A22" t="s">
        <v>169</v>
      </c>
      <c r="B22">
        <v>1</v>
      </c>
      <c r="C22">
        <v>0</v>
      </c>
      <c r="D22">
        <v>5</v>
      </c>
      <c r="E22">
        <v>36</v>
      </c>
      <c r="F22">
        <v>2</v>
      </c>
      <c r="G22">
        <v>0</v>
      </c>
    </row>
    <row r="23" spans="1:7" x14ac:dyDescent="0.35">
      <c r="A23" t="s">
        <v>169</v>
      </c>
      <c r="B23">
        <v>1</v>
      </c>
      <c r="C23">
        <v>0</v>
      </c>
      <c r="D23">
        <v>6</v>
      </c>
      <c r="E23">
        <v>1</v>
      </c>
      <c r="F23">
        <v>1</v>
      </c>
      <c r="G23">
        <v>17</v>
      </c>
    </row>
    <row r="24" spans="1:7" x14ac:dyDescent="0.35">
      <c r="A24" t="s">
        <v>169</v>
      </c>
      <c r="B24">
        <v>1</v>
      </c>
      <c r="C24">
        <v>1</v>
      </c>
      <c r="D24">
        <v>6</v>
      </c>
      <c r="E24">
        <v>11</v>
      </c>
      <c r="F24">
        <v>1</v>
      </c>
      <c r="G24">
        <v>7</v>
      </c>
    </row>
    <row r="25" spans="1:7" x14ac:dyDescent="0.35">
      <c r="A25" t="s">
        <v>169</v>
      </c>
      <c r="B25">
        <v>1</v>
      </c>
      <c r="C25">
        <v>2</v>
      </c>
      <c r="D25">
        <v>7</v>
      </c>
      <c r="E25">
        <v>28</v>
      </c>
      <c r="F25">
        <v>2</v>
      </c>
      <c r="G25">
        <v>8</v>
      </c>
    </row>
    <row r="26" spans="1:7" x14ac:dyDescent="0.35">
      <c r="A26" t="s">
        <v>170</v>
      </c>
      <c r="B26">
        <v>0</v>
      </c>
      <c r="C26">
        <v>0</v>
      </c>
      <c r="D26">
        <v>0</v>
      </c>
      <c r="E26">
        <v>24</v>
      </c>
      <c r="F26">
        <v>2</v>
      </c>
      <c r="G26">
        <v>12</v>
      </c>
    </row>
    <row r="27" spans="1:7" x14ac:dyDescent="0.35">
      <c r="A27" t="s">
        <v>170</v>
      </c>
      <c r="B27">
        <v>0</v>
      </c>
      <c r="C27">
        <v>0</v>
      </c>
      <c r="D27">
        <v>1</v>
      </c>
      <c r="E27">
        <v>2</v>
      </c>
      <c r="F27">
        <v>0</v>
      </c>
      <c r="G27">
        <v>10</v>
      </c>
    </row>
    <row r="28" spans="1:7" x14ac:dyDescent="0.35">
      <c r="A28" t="s">
        <v>170</v>
      </c>
      <c r="B28">
        <v>0</v>
      </c>
      <c r="C28">
        <v>0</v>
      </c>
      <c r="D28">
        <v>2</v>
      </c>
      <c r="E28">
        <v>5</v>
      </c>
      <c r="F28">
        <v>0</v>
      </c>
      <c r="G28">
        <v>5</v>
      </c>
    </row>
    <row r="29" spans="1:7" x14ac:dyDescent="0.35">
      <c r="A29" t="s">
        <v>170</v>
      </c>
      <c r="B29">
        <v>0</v>
      </c>
      <c r="C29">
        <v>0</v>
      </c>
      <c r="D29">
        <v>3</v>
      </c>
      <c r="E29">
        <v>9</v>
      </c>
      <c r="F29">
        <v>1</v>
      </c>
      <c r="G29">
        <v>14</v>
      </c>
    </row>
    <row r="30" spans="1:7" x14ac:dyDescent="0.35">
      <c r="A30" t="s">
        <v>170</v>
      </c>
      <c r="B30">
        <v>0</v>
      </c>
      <c r="C30">
        <v>0</v>
      </c>
      <c r="D30">
        <v>4</v>
      </c>
      <c r="E30">
        <v>6</v>
      </c>
      <c r="F30">
        <v>0</v>
      </c>
      <c r="G30">
        <v>8</v>
      </c>
    </row>
    <row r="31" spans="1:7" x14ac:dyDescent="0.35">
      <c r="A31" t="s">
        <v>170</v>
      </c>
      <c r="B31">
        <v>0</v>
      </c>
      <c r="C31">
        <v>0</v>
      </c>
      <c r="D31">
        <v>5</v>
      </c>
      <c r="E31">
        <v>0</v>
      </c>
      <c r="F31">
        <v>0</v>
      </c>
      <c r="G31">
        <v>8</v>
      </c>
    </row>
    <row r="32" spans="1:7" x14ac:dyDescent="0.35">
      <c r="A32" t="s">
        <v>170</v>
      </c>
      <c r="B32">
        <v>0</v>
      </c>
      <c r="C32">
        <v>0</v>
      </c>
      <c r="D32">
        <v>6</v>
      </c>
      <c r="E32">
        <v>0</v>
      </c>
      <c r="F32">
        <v>0</v>
      </c>
      <c r="G32">
        <v>8</v>
      </c>
    </row>
    <row r="33" spans="1:7" x14ac:dyDescent="0.35">
      <c r="A33" t="s">
        <v>170</v>
      </c>
      <c r="B33">
        <v>0</v>
      </c>
      <c r="C33">
        <v>0</v>
      </c>
      <c r="D33">
        <v>7</v>
      </c>
      <c r="E33">
        <v>0</v>
      </c>
      <c r="F33">
        <v>0</v>
      </c>
      <c r="G33">
        <v>8</v>
      </c>
    </row>
    <row r="34" spans="1:7" x14ac:dyDescent="0.35">
      <c r="A34" t="s">
        <v>170</v>
      </c>
      <c r="B34">
        <v>0</v>
      </c>
      <c r="C34">
        <v>1</v>
      </c>
      <c r="D34">
        <v>0</v>
      </c>
      <c r="E34">
        <v>8</v>
      </c>
      <c r="F34">
        <v>1</v>
      </c>
      <c r="G34">
        <v>10</v>
      </c>
    </row>
    <row r="35" spans="1:7" x14ac:dyDescent="0.35">
      <c r="A35" t="s">
        <v>170</v>
      </c>
      <c r="B35">
        <v>0</v>
      </c>
      <c r="C35">
        <v>1</v>
      </c>
      <c r="D35">
        <v>1</v>
      </c>
      <c r="E35">
        <v>1</v>
      </c>
      <c r="F35">
        <v>0</v>
      </c>
      <c r="G35">
        <v>9</v>
      </c>
    </row>
    <row r="36" spans="1:7" x14ac:dyDescent="0.35">
      <c r="A36" t="s">
        <v>170</v>
      </c>
      <c r="B36">
        <v>0</v>
      </c>
      <c r="C36">
        <v>1</v>
      </c>
      <c r="D36">
        <v>2</v>
      </c>
      <c r="E36">
        <v>1</v>
      </c>
      <c r="F36">
        <v>0</v>
      </c>
      <c r="G36">
        <v>8</v>
      </c>
    </row>
    <row r="37" spans="1:7" x14ac:dyDescent="0.35">
      <c r="A37" t="s">
        <v>170</v>
      </c>
      <c r="B37">
        <v>0</v>
      </c>
      <c r="C37">
        <v>1</v>
      </c>
      <c r="D37">
        <v>3</v>
      </c>
      <c r="E37">
        <v>2</v>
      </c>
      <c r="F37">
        <v>0</v>
      </c>
      <c r="G37">
        <v>6</v>
      </c>
    </row>
    <row r="38" spans="1:7" x14ac:dyDescent="0.35">
      <c r="A38" t="s">
        <v>170</v>
      </c>
      <c r="B38">
        <v>0</v>
      </c>
      <c r="C38">
        <v>1</v>
      </c>
      <c r="D38">
        <v>5</v>
      </c>
      <c r="E38">
        <v>19</v>
      </c>
      <c r="F38">
        <v>1</v>
      </c>
      <c r="G38">
        <v>5</v>
      </c>
    </row>
    <row r="39" spans="1:7" x14ac:dyDescent="0.35">
      <c r="A39" t="s">
        <v>170</v>
      </c>
      <c r="B39">
        <v>0</v>
      </c>
      <c r="C39">
        <v>1</v>
      </c>
      <c r="D39">
        <v>6</v>
      </c>
      <c r="E39">
        <v>14</v>
      </c>
      <c r="F39">
        <v>1</v>
      </c>
      <c r="G39">
        <v>9</v>
      </c>
    </row>
    <row r="40" spans="1:7" x14ac:dyDescent="0.35">
      <c r="A40" t="s">
        <v>170</v>
      </c>
      <c r="B40">
        <v>0</v>
      </c>
      <c r="C40">
        <v>1</v>
      </c>
      <c r="D40">
        <v>7</v>
      </c>
      <c r="E40">
        <v>1</v>
      </c>
      <c r="F40">
        <v>0</v>
      </c>
      <c r="G40">
        <v>8</v>
      </c>
    </row>
    <row r="41" spans="1:7" x14ac:dyDescent="0.35">
      <c r="A41" t="s">
        <v>170</v>
      </c>
      <c r="B41">
        <v>0</v>
      </c>
      <c r="C41">
        <v>2</v>
      </c>
      <c r="D41">
        <v>5</v>
      </c>
      <c r="E41">
        <v>1</v>
      </c>
      <c r="F41">
        <v>1</v>
      </c>
      <c r="G41">
        <v>17</v>
      </c>
    </row>
    <row r="42" spans="1:7" x14ac:dyDescent="0.35">
      <c r="A42" t="s">
        <v>170</v>
      </c>
      <c r="B42">
        <v>0</v>
      </c>
      <c r="C42">
        <v>2</v>
      </c>
      <c r="D42">
        <v>6</v>
      </c>
      <c r="E42">
        <v>2</v>
      </c>
      <c r="F42">
        <v>0</v>
      </c>
      <c r="G42">
        <v>15</v>
      </c>
    </row>
    <row r="43" spans="1:7" x14ac:dyDescent="0.35">
      <c r="A43" t="s">
        <v>170</v>
      </c>
      <c r="B43">
        <v>0</v>
      </c>
      <c r="C43">
        <v>2</v>
      </c>
      <c r="D43">
        <v>7</v>
      </c>
      <c r="E43">
        <v>1</v>
      </c>
      <c r="F43">
        <v>0</v>
      </c>
      <c r="G43">
        <v>14</v>
      </c>
    </row>
    <row r="44" spans="1:7" x14ac:dyDescent="0.35">
      <c r="A44" t="s">
        <v>170</v>
      </c>
      <c r="B44">
        <v>1</v>
      </c>
      <c r="C44">
        <v>0</v>
      </c>
      <c r="D44">
        <v>4</v>
      </c>
      <c r="E44">
        <v>1</v>
      </c>
      <c r="F44">
        <v>1</v>
      </c>
      <c r="G44">
        <v>17</v>
      </c>
    </row>
    <row r="45" spans="1:7" x14ac:dyDescent="0.35">
      <c r="A45" t="s">
        <v>170</v>
      </c>
      <c r="B45">
        <v>1</v>
      </c>
      <c r="C45">
        <v>0</v>
      </c>
      <c r="D45">
        <v>6</v>
      </c>
      <c r="E45">
        <v>1</v>
      </c>
      <c r="F45">
        <v>0</v>
      </c>
      <c r="G45">
        <v>16</v>
      </c>
    </row>
    <row r="46" spans="1:7" x14ac:dyDescent="0.35">
      <c r="A46" t="s">
        <v>171</v>
      </c>
      <c r="B46">
        <v>0</v>
      </c>
      <c r="C46">
        <v>0</v>
      </c>
      <c r="D46">
        <v>0</v>
      </c>
      <c r="E46">
        <v>45</v>
      </c>
      <c r="F46">
        <v>3</v>
      </c>
      <c r="G46">
        <v>9</v>
      </c>
    </row>
    <row r="47" spans="1:7" x14ac:dyDescent="0.35">
      <c r="A47" t="s">
        <v>171</v>
      </c>
      <c r="B47">
        <v>0</v>
      </c>
      <c r="C47">
        <v>0</v>
      </c>
      <c r="D47">
        <v>1</v>
      </c>
      <c r="E47">
        <v>4</v>
      </c>
      <c r="F47">
        <v>0</v>
      </c>
      <c r="G47">
        <v>5</v>
      </c>
    </row>
    <row r="48" spans="1:7" x14ac:dyDescent="0.35">
      <c r="A48" t="s">
        <v>171</v>
      </c>
      <c r="B48">
        <v>0</v>
      </c>
      <c r="C48">
        <v>0</v>
      </c>
      <c r="D48">
        <v>2</v>
      </c>
      <c r="E48">
        <v>9</v>
      </c>
      <c r="F48">
        <v>1</v>
      </c>
      <c r="G48">
        <v>14</v>
      </c>
    </row>
    <row r="49" spans="1:7" x14ac:dyDescent="0.35">
      <c r="A49" t="s">
        <v>171</v>
      </c>
      <c r="B49">
        <v>0</v>
      </c>
      <c r="C49">
        <v>0</v>
      </c>
      <c r="D49">
        <v>3</v>
      </c>
      <c r="E49">
        <v>10</v>
      </c>
      <c r="F49">
        <v>0</v>
      </c>
      <c r="G49">
        <v>4</v>
      </c>
    </row>
    <row r="50" spans="1:7" x14ac:dyDescent="0.35">
      <c r="A50" t="s">
        <v>171</v>
      </c>
      <c r="B50">
        <v>0</v>
      </c>
      <c r="C50">
        <v>0</v>
      </c>
      <c r="D50">
        <v>4</v>
      </c>
      <c r="E50">
        <v>0</v>
      </c>
      <c r="F50">
        <v>0</v>
      </c>
      <c r="G50">
        <v>4</v>
      </c>
    </row>
    <row r="51" spans="1:7" x14ac:dyDescent="0.35">
      <c r="A51" t="s">
        <v>171</v>
      </c>
      <c r="B51">
        <v>0</v>
      </c>
      <c r="C51">
        <v>0</v>
      </c>
      <c r="D51">
        <v>5</v>
      </c>
      <c r="E51">
        <v>1</v>
      </c>
      <c r="F51">
        <v>0</v>
      </c>
      <c r="G51">
        <v>3</v>
      </c>
    </row>
    <row r="52" spans="1:7" x14ac:dyDescent="0.35">
      <c r="A52" t="s">
        <v>171</v>
      </c>
      <c r="B52">
        <v>0</v>
      </c>
      <c r="C52">
        <v>0</v>
      </c>
      <c r="D52">
        <v>6</v>
      </c>
      <c r="E52">
        <v>1</v>
      </c>
      <c r="F52">
        <v>0</v>
      </c>
      <c r="G52">
        <v>2</v>
      </c>
    </row>
    <row r="53" spans="1:7" x14ac:dyDescent="0.35">
      <c r="A53" t="s">
        <v>171</v>
      </c>
      <c r="B53">
        <v>0</v>
      </c>
      <c r="C53">
        <v>0</v>
      </c>
      <c r="D53">
        <v>7</v>
      </c>
      <c r="E53">
        <v>0</v>
      </c>
      <c r="F53">
        <v>0</v>
      </c>
      <c r="G53">
        <v>2</v>
      </c>
    </row>
    <row r="54" spans="1:7" x14ac:dyDescent="0.35">
      <c r="A54" t="s">
        <v>171</v>
      </c>
      <c r="B54">
        <v>0</v>
      </c>
      <c r="C54">
        <v>1</v>
      </c>
      <c r="D54">
        <v>0</v>
      </c>
      <c r="E54">
        <v>2</v>
      </c>
      <c r="F54">
        <v>1</v>
      </c>
      <c r="G54">
        <v>16</v>
      </c>
    </row>
    <row r="55" spans="1:7" x14ac:dyDescent="0.35">
      <c r="A55" t="s">
        <v>171</v>
      </c>
      <c r="B55">
        <v>0</v>
      </c>
      <c r="C55">
        <v>1</v>
      </c>
      <c r="D55">
        <v>1</v>
      </c>
      <c r="E55">
        <v>1</v>
      </c>
      <c r="F55">
        <v>0</v>
      </c>
      <c r="G55">
        <v>15</v>
      </c>
    </row>
    <row r="56" spans="1:7" x14ac:dyDescent="0.35">
      <c r="A56" t="s">
        <v>171</v>
      </c>
      <c r="B56">
        <v>0</v>
      </c>
      <c r="C56">
        <v>1</v>
      </c>
      <c r="D56">
        <v>2</v>
      </c>
      <c r="E56">
        <v>4</v>
      </c>
      <c r="F56">
        <v>0</v>
      </c>
      <c r="G56">
        <v>11</v>
      </c>
    </row>
    <row r="57" spans="1:7" x14ac:dyDescent="0.35">
      <c r="A57" t="s">
        <v>171</v>
      </c>
      <c r="B57">
        <v>0</v>
      </c>
      <c r="C57">
        <v>1</v>
      </c>
      <c r="D57">
        <v>3</v>
      </c>
      <c r="E57">
        <v>6</v>
      </c>
      <c r="F57">
        <v>0</v>
      </c>
      <c r="G57">
        <v>5</v>
      </c>
    </row>
    <row r="58" spans="1:7" x14ac:dyDescent="0.35">
      <c r="A58" t="s">
        <v>171</v>
      </c>
      <c r="B58">
        <v>0</v>
      </c>
      <c r="C58">
        <v>1</v>
      </c>
      <c r="D58">
        <v>4</v>
      </c>
      <c r="E58">
        <v>18</v>
      </c>
      <c r="F58">
        <v>1</v>
      </c>
      <c r="G58">
        <v>5</v>
      </c>
    </row>
    <row r="59" spans="1:7" x14ac:dyDescent="0.35">
      <c r="A59" t="s">
        <v>171</v>
      </c>
      <c r="B59">
        <v>0</v>
      </c>
      <c r="C59">
        <v>1</v>
      </c>
      <c r="D59">
        <v>5</v>
      </c>
      <c r="E59">
        <v>29</v>
      </c>
      <c r="F59">
        <v>2</v>
      </c>
      <c r="G59">
        <v>12</v>
      </c>
    </row>
    <row r="60" spans="1:7" x14ac:dyDescent="0.35">
      <c r="A60" t="s">
        <v>171</v>
      </c>
      <c r="B60">
        <v>0</v>
      </c>
      <c r="C60">
        <v>1</v>
      </c>
      <c r="D60">
        <v>6</v>
      </c>
      <c r="E60">
        <v>25</v>
      </c>
      <c r="F60">
        <v>1</v>
      </c>
      <c r="G60">
        <v>5</v>
      </c>
    </row>
    <row r="61" spans="1:7" x14ac:dyDescent="0.35">
      <c r="A61" t="s">
        <v>171</v>
      </c>
      <c r="B61">
        <v>0</v>
      </c>
      <c r="C61">
        <v>2</v>
      </c>
      <c r="D61">
        <v>3</v>
      </c>
      <c r="E61">
        <v>2</v>
      </c>
      <c r="F61">
        <v>1</v>
      </c>
      <c r="G61">
        <v>16</v>
      </c>
    </row>
    <row r="62" spans="1:7" x14ac:dyDescent="0.35">
      <c r="A62" t="s">
        <v>171</v>
      </c>
      <c r="B62">
        <v>0</v>
      </c>
      <c r="C62">
        <v>2</v>
      </c>
      <c r="D62">
        <v>4</v>
      </c>
      <c r="E62">
        <v>2</v>
      </c>
      <c r="F62">
        <v>0</v>
      </c>
      <c r="G62">
        <v>14</v>
      </c>
    </row>
    <row r="63" spans="1:7" x14ac:dyDescent="0.35">
      <c r="A63" t="s">
        <v>171</v>
      </c>
      <c r="B63">
        <v>0</v>
      </c>
      <c r="C63">
        <v>2</v>
      </c>
      <c r="D63">
        <v>6</v>
      </c>
      <c r="E63">
        <v>7</v>
      </c>
      <c r="F63">
        <v>0</v>
      </c>
      <c r="G63">
        <v>7</v>
      </c>
    </row>
    <row r="64" spans="1:7" x14ac:dyDescent="0.35">
      <c r="A64" t="s">
        <v>171</v>
      </c>
      <c r="B64">
        <v>0</v>
      </c>
      <c r="C64">
        <v>2</v>
      </c>
      <c r="D64">
        <v>7</v>
      </c>
      <c r="E64">
        <v>17</v>
      </c>
      <c r="F64">
        <v>1</v>
      </c>
      <c r="G64">
        <v>8</v>
      </c>
    </row>
    <row r="65" spans="1:7" x14ac:dyDescent="0.35">
      <c r="A65" t="s">
        <v>171</v>
      </c>
      <c r="B65">
        <v>1</v>
      </c>
      <c r="C65">
        <v>0</v>
      </c>
      <c r="D65">
        <v>5</v>
      </c>
      <c r="E65">
        <v>4</v>
      </c>
      <c r="F65">
        <v>1</v>
      </c>
      <c r="G65">
        <v>14</v>
      </c>
    </row>
    <row r="66" spans="1:7" x14ac:dyDescent="0.35">
      <c r="A66" t="s">
        <v>171</v>
      </c>
      <c r="B66">
        <v>1</v>
      </c>
      <c r="C66">
        <v>1</v>
      </c>
      <c r="D66">
        <v>5</v>
      </c>
      <c r="E66">
        <v>1</v>
      </c>
      <c r="F66">
        <v>1</v>
      </c>
      <c r="G66">
        <v>17</v>
      </c>
    </row>
    <row r="67" spans="1:7" x14ac:dyDescent="0.35">
      <c r="A67" t="s">
        <v>171</v>
      </c>
      <c r="B67">
        <v>1</v>
      </c>
      <c r="C67">
        <v>1</v>
      </c>
      <c r="D67">
        <v>6</v>
      </c>
      <c r="E67">
        <v>6</v>
      </c>
      <c r="F67">
        <v>0</v>
      </c>
      <c r="G67">
        <v>11</v>
      </c>
    </row>
    <row r="68" spans="1:7" x14ac:dyDescent="0.35">
      <c r="A68" t="s">
        <v>171</v>
      </c>
      <c r="B68">
        <v>1</v>
      </c>
      <c r="C68">
        <v>2</v>
      </c>
      <c r="D68">
        <v>7</v>
      </c>
      <c r="E68">
        <v>4</v>
      </c>
      <c r="F68">
        <v>1</v>
      </c>
      <c r="G68">
        <v>14</v>
      </c>
    </row>
    <row r="69" spans="1:7" x14ac:dyDescent="0.35">
      <c r="A69" t="s">
        <v>172</v>
      </c>
      <c r="B69">
        <v>0</v>
      </c>
      <c r="C69">
        <v>0</v>
      </c>
      <c r="D69">
        <v>0</v>
      </c>
      <c r="E69">
        <v>56</v>
      </c>
      <c r="F69">
        <v>4</v>
      </c>
      <c r="G69">
        <v>16</v>
      </c>
    </row>
    <row r="70" spans="1:7" x14ac:dyDescent="0.35">
      <c r="A70" t="s">
        <v>172</v>
      </c>
      <c r="B70">
        <v>0</v>
      </c>
      <c r="C70">
        <v>0</v>
      </c>
      <c r="D70">
        <v>1</v>
      </c>
      <c r="E70">
        <v>5</v>
      </c>
      <c r="F70">
        <v>0</v>
      </c>
      <c r="G70">
        <v>11</v>
      </c>
    </row>
    <row r="71" spans="1:7" x14ac:dyDescent="0.35">
      <c r="A71" t="s">
        <v>172</v>
      </c>
      <c r="B71">
        <v>0</v>
      </c>
      <c r="C71">
        <v>0</v>
      </c>
      <c r="D71">
        <v>2</v>
      </c>
      <c r="E71">
        <v>3</v>
      </c>
      <c r="F71">
        <v>0</v>
      </c>
      <c r="G71">
        <v>8</v>
      </c>
    </row>
    <row r="72" spans="1:7" x14ac:dyDescent="0.35">
      <c r="A72" t="s">
        <v>172</v>
      </c>
      <c r="B72">
        <v>0</v>
      </c>
      <c r="C72">
        <v>0</v>
      </c>
      <c r="D72">
        <v>3</v>
      </c>
      <c r="E72">
        <v>3</v>
      </c>
      <c r="F72">
        <v>0</v>
      </c>
      <c r="G72">
        <v>5</v>
      </c>
    </row>
    <row r="73" spans="1:7" x14ac:dyDescent="0.35">
      <c r="A73" t="s">
        <v>172</v>
      </c>
      <c r="B73">
        <v>0</v>
      </c>
      <c r="C73">
        <v>0</v>
      </c>
      <c r="D73">
        <v>4</v>
      </c>
      <c r="E73">
        <v>2</v>
      </c>
      <c r="F73">
        <v>0</v>
      </c>
      <c r="G73">
        <v>3</v>
      </c>
    </row>
    <row r="74" spans="1:7" x14ac:dyDescent="0.35">
      <c r="A74" t="s">
        <v>172</v>
      </c>
      <c r="B74">
        <v>0</v>
      </c>
      <c r="C74">
        <v>0</v>
      </c>
      <c r="D74">
        <v>5</v>
      </c>
      <c r="E74">
        <v>0</v>
      </c>
      <c r="F74">
        <v>0</v>
      </c>
      <c r="G74">
        <v>3</v>
      </c>
    </row>
    <row r="75" spans="1:7" x14ac:dyDescent="0.35">
      <c r="A75" t="s">
        <v>172</v>
      </c>
      <c r="B75">
        <v>0</v>
      </c>
      <c r="C75">
        <v>0</v>
      </c>
      <c r="D75">
        <v>6</v>
      </c>
      <c r="E75">
        <v>0</v>
      </c>
      <c r="F75">
        <v>0</v>
      </c>
      <c r="G75">
        <v>3</v>
      </c>
    </row>
    <row r="76" spans="1:7" x14ac:dyDescent="0.35">
      <c r="A76" t="s">
        <v>172</v>
      </c>
      <c r="B76">
        <v>0</v>
      </c>
      <c r="C76">
        <v>0</v>
      </c>
      <c r="D76">
        <v>7</v>
      </c>
      <c r="E76">
        <v>0</v>
      </c>
      <c r="F76">
        <v>0</v>
      </c>
      <c r="G76">
        <v>3</v>
      </c>
    </row>
    <row r="77" spans="1:7" x14ac:dyDescent="0.35">
      <c r="A77" t="s">
        <v>172</v>
      </c>
      <c r="B77">
        <v>0</v>
      </c>
      <c r="C77">
        <v>1</v>
      </c>
      <c r="D77">
        <v>0</v>
      </c>
      <c r="E77">
        <v>25</v>
      </c>
      <c r="F77">
        <v>2</v>
      </c>
      <c r="G77">
        <v>11</v>
      </c>
    </row>
    <row r="78" spans="1:7" x14ac:dyDescent="0.35">
      <c r="A78" t="s">
        <v>172</v>
      </c>
      <c r="B78">
        <v>0</v>
      </c>
      <c r="C78">
        <v>1</v>
      </c>
      <c r="D78">
        <v>1</v>
      </c>
      <c r="E78">
        <v>14</v>
      </c>
      <c r="F78">
        <v>1</v>
      </c>
      <c r="G78">
        <v>15</v>
      </c>
    </row>
    <row r="79" spans="1:7" x14ac:dyDescent="0.35">
      <c r="A79" t="s">
        <v>172</v>
      </c>
      <c r="B79">
        <v>0</v>
      </c>
      <c r="C79">
        <v>1</v>
      </c>
      <c r="D79">
        <v>2</v>
      </c>
      <c r="E79">
        <v>3</v>
      </c>
      <c r="F79">
        <v>0</v>
      </c>
      <c r="G79">
        <v>12</v>
      </c>
    </row>
    <row r="80" spans="1:7" x14ac:dyDescent="0.35">
      <c r="A80" t="s">
        <v>172</v>
      </c>
      <c r="B80">
        <v>0</v>
      </c>
      <c r="C80">
        <v>1</v>
      </c>
      <c r="D80">
        <v>3</v>
      </c>
      <c r="E80">
        <v>5</v>
      </c>
      <c r="F80">
        <v>0</v>
      </c>
      <c r="G80">
        <v>7</v>
      </c>
    </row>
    <row r="81" spans="1:7" x14ac:dyDescent="0.35">
      <c r="A81" t="s">
        <v>172</v>
      </c>
      <c r="B81">
        <v>0</v>
      </c>
      <c r="C81">
        <v>1</v>
      </c>
      <c r="D81">
        <v>4</v>
      </c>
      <c r="E81">
        <v>7</v>
      </c>
      <c r="F81">
        <v>0</v>
      </c>
      <c r="G81">
        <v>0</v>
      </c>
    </row>
    <row r="82" spans="1:7" x14ac:dyDescent="0.35">
      <c r="A82" t="s">
        <v>172</v>
      </c>
      <c r="B82">
        <v>0</v>
      </c>
      <c r="C82">
        <v>1</v>
      </c>
      <c r="D82">
        <v>5</v>
      </c>
      <c r="E82">
        <v>7</v>
      </c>
      <c r="F82">
        <v>1</v>
      </c>
      <c r="G82">
        <v>11</v>
      </c>
    </row>
    <row r="83" spans="1:7" x14ac:dyDescent="0.35">
      <c r="A83" t="s">
        <v>172</v>
      </c>
      <c r="B83">
        <v>0</v>
      </c>
      <c r="C83">
        <v>1</v>
      </c>
      <c r="D83">
        <v>6</v>
      </c>
      <c r="E83">
        <v>6</v>
      </c>
      <c r="F83">
        <v>0</v>
      </c>
      <c r="G83">
        <v>5</v>
      </c>
    </row>
    <row r="84" spans="1:7" x14ac:dyDescent="0.35">
      <c r="A84" t="s">
        <v>172</v>
      </c>
      <c r="B84">
        <v>0</v>
      </c>
      <c r="C84">
        <v>1</v>
      </c>
      <c r="D84">
        <v>7</v>
      </c>
      <c r="E84">
        <v>5</v>
      </c>
      <c r="F84">
        <v>0</v>
      </c>
      <c r="G84">
        <v>0</v>
      </c>
    </row>
    <row r="85" spans="1:7" x14ac:dyDescent="0.35">
      <c r="A85" t="s">
        <v>172</v>
      </c>
      <c r="B85">
        <v>0</v>
      </c>
      <c r="C85">
        <v>2</v>
      </c>
      <c r="D85">
        <v>2</v>
      </c>
      <c r="E85">
        <v>20</v>
      </c>
      <c r="F85">
        <v>2</v>
      </c>
      <c r="G85">
        <v>16</v>
      </c>
    </row>
    <row r="86" spans="1:7" x14ac:dyDescent="0.35">
      <c r="A86" t="s">
        <v>172</v>
      </c>
      <c r="B86">
        <v>0</v>
      </c>
      <c r="C86">
        <v>2</v>
      </c>
      <c r="D86">
        <v>3</v>
      </c>
      <c r="E86">
        <v>18</v>
      </c>
      <c r="F86">
        <v>1</v>
      </c>
      <c r="G86">
        <v>16</v>
      </c>
    </row>
    <row r="87" spans="1:7" x14ac:dyDescent="0.35">
      <c r="A87" t="s">
        <v>172</v>
      </c>
      <c r="B87">
        <v>0</v>
      </c>
      <c r="C87">
        <v>2</v>
      </c>
      <c r="D87">
        <v>4</v>
      </c>
      <c r="E87">
        <v>25</v>
      </c>
      <c r="F87">
        <v>1</v>
      </c>
      <c r="G87">
        <v>9</v>
      </c>
    </row>
    <row r="88" spans="1:7" x14ac:dyDescent="0.35">
      <c r="A88" t="s">
        <v>172</v>
      </c>
      <c r="B88">
        <v>0</v>
      </c>
      <c r="C88">
        <v>2</v>
      </c>
      <c r="D88">
        <v>5</v>
      </c>
      <c r="E88">
        <v>3</v>
      </c>
      <c r="F88">
        <v>0</v>
      </c>
      <c r="G88">
        <v>6</v>
      </c>
    </row>
    <row r="89" spans="1:7" x14ac:dyDescent="0.35">
      <c r="A89" t="s">
        <v>172</v>
      </c>
      <c r="B89">
        <v>0</v>
      </c>
      <c r="C89">
        <v>2</v>
      </c>
      <c r="D89">
        <v>6</v>
      </c>
      <c r="E89">
        <v>3</v>
      </c>
      <c r="F89">
        <v>0</v>
      </c>
      <c r="G89">
        <v>3</v>
      </c>
    </row>
    <row r="90" spans="1:7" x14ac:dyDescent="0.35">
      <c r="A90" t="s">
        <v>172</v>
      </c>
      <c r="B90">
        <v>0</v>
      </c>
      <c r="C90">
        <v>2</v>
      </c>
      <c r="D90">
        <v>7</v>
      </c>
      <c r="E90">
        <v>4</v>
      </c>
      <c r="F90">
        <v>1</v>
      </c>
      <c r="G90">
        <v>17</v>
      </c>
    </row>
    <row r="91" spans="1:7" x14ac:dyDescent="0.35">
      <c r="A91" t="s">
        <v>172</v>
      </c>
      <c r="B91">
        <v>1</v>
      </c>
      <c r="C91">
        <v>0</v>
      </c>
      <c r="D91">
        <v>5</v>
      </c>
      <c r="E91">
        <v>31</v>
      </c>
      <c r="F91">
        <v>2</v>
      </c>
      <c r="G91">
        <v>5</v>
      </c>
    </row>
    <row r="92" spans="1:7" x14ac:dyDescent="0.35">
      <c r="A92" t="s">
        <v>172</v>
      </c>
      <c r="B92">
        <v>1</v>
      </c>
      <c r="C92">
        <v>0</v>
      </c>
      <c r="D92">
        <v>6</v>
      </c>
      <c r="E92">
        <v>10</v>
      </c>
      <c r="F92">
        <v>1</v>
      </c>
      <c r="G92">
        <v>13</v>
      </c>
    </row>
    <row r="93" spans="1:7" x14ac:dyDescent="0.35">
      <c r="A93" t="s">
        <v>172</v>
      </c>
      <c r="B93">
        <v>1</v>
      </c>
      <c r="C93">
        <v>1</v>
      </c>
      <c r="D93">
        <v>6</v>
      </c>
      <c r="E93">
        <v>49</v>
      </c>
      <c r="F93">
        <v>3</v>
      </c>
      <c r="G93">
        <v>5</v>
      </c>
    </row>
    <row r="94" spans="1:7" x14ac:dyDescent="0.35">
      <c r="A94" t="s">
        <v>172</v>
      </c>
      <c r="B94">
        <v>1</v>
      </c>
      <c r="C94">
        <v>1</v>
      </c>
      <c r="D94">
        <v>7</v>
      </c>
      <c r="E94">
        <v>9</v>
      </c>
      <c r="F94">
        <v>1</v>
      </c>
      <c r="G94">
        <v>14</v>
      </c>
    </row>
    <row r="95" spans="1:7" x14ac:dyDescent="0.35">
      <c r="A95" t="s">
        <v>172</v>
      </c>
      <c r="B95">
        <v>1</v>
      </c>
      <c r="C95">
        <v>2</v>
      </c>
      <c r="D95">
        <v>7</v>
      </c>
      <c r="E95">
        <v>78</v>
      </c>
      <c r="F95">
        <v>5</v>
      </c>
      <c r="G95">
        <v>12</v>
      </c>
    </row>
    <row r="96" spans="1:7" x14ac:dyDescent="0.35">
      <c r="A96" t="s">
        <v>173</v>
      </c>
      <c r="B96">
        <v>0</v>
      </c>
      <c r="C96">
        <v>0</v>
      </c>
      <c r="D96">
        <v>0</v>
      </c>
      <c r="E96">
        <v>59</v>
      </c>
      <c r="F96">
        <v>4</v>
      </c>
      <c r="G96">
        <v>13</v>
      </c>
    </row>
    <row r="97" spans="1:7" x14ac:dyDescent="0.35">
      <c r="A97" t="s">
        <v>173</v>
      </c>
      <c r="B97">
        <v>0</v>
      </c>
      <c r="C97">
        <v>0</v>
      </c>
      <c r="D97">
        <v>1</v>
      </c>
      <c r="E97">
        <v>2</v>
      </c>
      <c r="F97">
        <v>0</v>
      </c>
      <c r="G97">
        <v>11</v>
      </c>
    </row>
    <row r="98" spans="1:7" x14ac:dyDescent="0.35">
      <c r="A98" t="s">
        <v>173</v>
      </c>
      <c r="B98">
        <v>0</v>
      </c>
      <c r="C98">
        <v>0</v>
      </c>
      <c r="D98">
        <v>2</v>
      </c>
      <c r="E98">
        <v>8</v>
      </c>
      <c r="F98">
        <v>0</v>
      </c>
      <c r="G98">
        <v>3</v>
      </c>
    </row>
    <row r="99" spans="1:7" x14ac:dyDescent="0.35">
      <c r="A99" t="s">
        <v>173</v>
      </c>
      <c r="B99">
        <v>0</v>
      </c>
      <c r="C99">
        <v>0</v>
      </c>
      <c r="D99">
        <v>3</v>
      </c>
      <c r="E99">
        <v>10</v>
      </c>
      <c r="F99">
        <v>1</v>
      </c>
      <c r="G99">
        <v>11</v>
      </c>
    </row>
    <row r="100" spans="1:7" x14ac:dyDescent="0.35">
      <c r="A100" t="s">
        <v>173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11</v>
      </c>
    </row>
    <row r="101" spans="1:7" x14ac:dyDescent="0.35">
      <c r="A101" t="s">
        <v>173</v>
      </c>
      <c r="B101">
        <v>0</v>
      </c>
      <c r="C101">
        <v>0</v>
      </c>
      <c r="D101">
        <v>5</v>
      </c>
      <c r="E101">
        <v>0</v>
      </c>
      <c r="F101">
        <v>0</v>
      </c>
      <c r="G101">
        <v>11</v>
      </c>
    </row>
    <row r="102" spans="1:7" x14ac:dyDescent="0.35">
      <c r="A102" t="s">
        <v>173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11</v>
      </c>
    </row>
    <row r="103" spans="1:7" x14ac:dyDescent="0.35">
      <c r="A103" t="s">
        <v>173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11</v>
      </c>
    </row>
    <row r="104" spans="1:7" x14ac:dyDescent="0.35">
      <c r="A104" t="s">
        <v>173</v>
      </c>
      <c r="B104">
        <v>0</v>
      </c>
      <c r="C104">
        <v>1</v>
      </c>
      <c r="D104">
        <v>0</v>
      </c>
      <c r="E104">
        <v>34</v>
      </c>
      <c r="F104">
        <v>2</v>
      </c>
      <c r="G104">
        <v>2</v>
      </c>
    </row>
    <row r="105" spans="1:7" x14ac:dyDescent="0.35">
      <c r="A105" t="s">
        <v>173</v>
      </c>
      <c r="B105">
        <v>0</v>
      </c>
      <c r="C105">
        <v>1</v>
      </c>
      <c r="D105">
        <v>1</v>
      </c>
      <c r="E105">
        <v>17</v>
      </c>
      <c r="F105">
        <v>1</v>
      </c>
      <c r="G105">
        <v>3</v>
      </c>
    </row>
    <row r="106" spans="1:7" x14ac:dyDescent="0.35">
      <c r="A106" t="s">
        <v>173</v>
      </c>
      <c r="B106">
        <v>0</v>
      </c>
      <c r="C106">
        <v>1</v>
      </c>
      <c r="D106">
        <v>4</v>
      </c>
      <c r="E106">
        <v>10</v>
      </c>
      <c r="F106">
        <v>1</v>
      </c>
      <c r="G106">
        <v>11</v>
      </c>
    </row>
    <row r="107" spans="1:7" x14ac:dyDescent="0.35">
      <c r="A107" t="s">
        <v>173</v>
      </c>
      <c r="B107">
        <v>0</v>
      </c>
      <c r="C107">
        <v>1</v>
      </c>
      <c r="D107">
        <v>5</v>
      </c>
      <c r="E107">
        <v>24</v>
      </c>
      <c r="F107">
        <v>1</v>
      </c>
      <c r="G107">
        <v>5</v>
      </c>
    </row>
    <row r="108" spans="1:7" x14ac:dyDescent="0.35">
      <c r="A108" t="s">
        <v>173</v>
      </c>
      <c r="B108">
        <v>0</v>
      </c>
      <c r="C108">
        <v>1</v>
      </c>
      <c r="D108">
        <v>6</v>
      </c>
      <c r="E108">
        <v>24</v>
      </c>
      <c r="F108">
        <v>2</v>
      </c>
      <c r="G108">
        <v>17</v>
      </c>
    </row>
    <row r="109" spans="1:7" x14ac:dyDescent="0.35">
      <c r="A109" t="s">
        <v>173</v>
      </c>
      <c r="B109">
        <v>0</v>
      </c>
      <c r="C109">
        <v>2</v>
      </c>
      <c r="D109">
        <v>2</v>
      </c>
      <c r="E109">
        <v>24</v>
      </c>
      <c r="F109">
        <v>2</v>
      </c>
      <c r="G109">
        <v>12</v>
      </c>
    </row>
    <row r="110" spans="1:7" x14ac:dyDescent="0.35">
      <c r="A110" t="s">
        <v>173</v>
      </c>
      <c r="B110">
        <v>0</v>
      </c>
      <c r="C110">
        <v>2</v>
      </c>
      <c r="D110">
        <v>3</v>
      </c>
      <c r="E110">
        <v>22</v>
      </c>
      <c r="F110">
        <v>1</v>
      </c>
      <c r="G110">
        <v>8</v>
      </c>
    </row>
    <row r="111" spans="1:7" x14ac:dyDescent="0.35">
      <c r="A111" t="s">
        <v>173</v>
      </c>
      <c r="B111">
        <v>0</v>
      </c>
      <c r="C111">
        <v>2</v>
      </c>
      <c r="D111">
        <v>4</v>
      </c>
      <c r="E111">
        <v>26</v>
      </c>
      <c r="F111">
        <v>1</v>
      </c>
      <c r="G111">
        <v>0</v>
      </c>
    </row>
    <row r="112" spans="1:7" x14ac:dyDescent="0.35">
      <c r="A112" t="s">
        <v>173</v>
      </c>
      <c r="B112">
        <v>1</v>
      </c>
      <c r="C112">
        <v>0</v>
      </c>
      <c r="D112">
        <v>4</v>
      </c>
      <c r="E112">
        <v>6</v>
      </c>
      <c r="F112">
        <v>1</v>
      </c>
      <c r="G112">
        <v>12</v>
      </c>
    </row>
    <row r="113" spans="1:7" x14ac:dyDescent="0.35">
      <c r="A113" t="s">
        <v>173</v>
      </c>
      <c r="B113">
        <v>1</v>
      </c>
      <c r="C113">
        <v>0</v>
      </c>
      <c r="D113">
        <v>5</v>
      </c>
      <c r="E113">
        <v>35</v>
      </c>
      <c r="F113">
        <v>2</v>
      </c>
      <c r="G113">
        <v>13</v>
      </c>
    </row>
    <row r="114" spans="1:7" x14ac:dyDescent="0.35">
      <c r="A114" t="s">
        <v>173</v>
      </c>
      <c r="B114">
        <v>1</v>
      </c>
      <c r="C114">
        <v>1</v>
      </c>
      <c r="D114">
        <v>5</v>
      </c>
      <c r="E114">
        <v>1</v>
      </c>
      <c r="F114">
        <v>1</v>
      </c>
      <c r="G114">
        <v>17</v>
      </c>
    </row>
    <row r="115" spans="1:7" x14ac:dyDescent="0.35">
      <c r="A115" t="s">
        <v>173</v>
      </c>
      <c r="B115">
        <v>1</v>
      </c>
      <c r="C115">
        <v>1</v>
      </c>
      <c r="D115">
        <v>6</v>
      </c>
      <c r="E115">
        <v>55</v>
      </c>
      <c r="F115">
        <v>3</v>
      </c>
      <c r="G115">
        <v>16</v>
      </c>
    </row>
    <row r="116" spans="1:7" x14ac:dyDescent="0.35">
      <c r="A116" t="s">
        <v>173</v>
      </c>
      <c r="B116">
        <v>1</v>
      </c>
      <c r="C116">
        <v>2</v>
      </c>
      <c r="D116">
        <v>6</v>
      </c>
      <c r="E116">
        <v>5</v>
      </c>
      <c r="F116">
        <v>1</v>
      </c>
      <c r="G116">
        <v>13</v>
      </c>
    </row>
    <row r="117" spans="1:7" x14ac:dyDescent="0.35">
      <c r="A117" t="s">
        <v>173</v>
      </c>
      <c r="B117">
        <v>1</v>
      </c>
      <c r="C117">
        <v>2</v>
      </c>
      <c r="D117">
        <v>7</v>
      </c>
      <c r="E117">
        <v>84</v>
      </c>
      <c r="F117">
        <v>4</v>
      </c>
      <c r="G117">
        <v>1</v>
      </c>
    </row>
    <row r="118" spans="1:7" x14ac:dyDescent="0.35">
      <c r="A118" t="s">
        <v>174</v>
      </c>
      <c r="B118">
        <v>0</v>
      </c>
      <c r="C118">
        <v>0</v>
      </c>
      <c r="D118">
        <v>0</v>
      </c>
      <c r="E118">
        <v>23</v>
      </c>
      <c r="F118">
        <v>2</v>
      </c>
      <c r="G118">
        <v>13</v>
      </c>
    </row>
    <row r="119" spans="1:7" x14ac:dyDescent="0.35">
      <c r="A119" t="s">
        <v>174</v>
      </c>
      <c r="B119">
        <v>0</v>
      </c>
      <c r="C119">
        <v>0</v>
      </c>
      <c r="D119">
        <v>1</v>
      </c>
      <c r="E119">
        <v>4</v>
      </c>
      <c r="F119">
        <v>0</v>
      </c>
      <c r="G119">
        <v>9</v>
      </c>
    </row>
    <row r="120" spans="1:7" x14ac:dyDescent="0.35">
      <c r="A120" t="s">
        <v>174</v>
      </c>
      <c r="B120">
        <v>0</v>
      </c>
      <c r="C120">
        <v>0</v>
      </c>
      <c r="D120">
        <v>2</v>
      </c>
      <c r="E120">
        <v>4</v>
      </c>
      <c r="F120">
        <v>0</v>
      </c>
      <c r="G120">
        <v>5</v>
      </c>
    </row>
    <row r="121" spans="1:7" x14ac:dyDescent="0.35">
      <c r="A121" t="s">
        <v>174</v>
      </c>
      <c r="B121">
        <v>0</v>
      </c>
      <c r="C121">
        <v>0</v>
      </c>
      <c r="D121">
        <v>3</v>
      </c>
      <c r="E121">
        <v>7</v>
      </c>
      <c r="F121">
        <v>1</v>
      </c>
      <c r="G121">
        <v>16</v>
      </c>
    </row>
    <row r="122" spans="1:7" x14ac:dyDescent="0.35">
      <c r="A122" t="s">
        <v>174</v>
      </c>
      <c r="B122">
        <v>0</v>
      </c>
      <c r="C122">
        <v>0</v>
      </c>
      <c r="D122">
        <v>4</v>
      </c>
      <c r="E122">
        <v>3</v>
      </c>
      <c r="F122">
        <v>0</v>
      </c>
      <c r="G122">
        <v>13</v>
      </c>
    </row>
    <row r="123" spans="1:7" x14ac:dyDescent="0.35">
      <c r="A123" t="s">
        <v>174</v>
      </c>
      <c r="B123">
        <v>0</v>
      </c>
      <c r="C123">
        <v>0</v>
      </c>
      <c r="D123">
        <v>5</v>
      </c>
      <c r="E123">
        <v>1</v>
      </c>
      <c r="F123">
        <v>0</v>
      </c>
      <c r="G123">
        <v>12</v>
      </c>
    </row>
    <row r="124" spans="1:7" x14ac:dyDescent="0.35">
      <c r="A124" t="s">
        <v>174</v>
      </c>
      <c r="B124">
        <v>0</v>
      </c>
      <c r="C124">
        <v>0</v>
      </c>
      <c r="D124">
        <v>6</v>
      </c>
      <c r="E124">
        <v>0</v>
      </c>
      <c r="F124">
        <v>0</v>
      </c>
      <c r="G124">
        <v>12</v>
      </c>
    </row>
    <row r="125" spans="1:7" x14ac:dyDescent="0.35">
      <c r="A125" t="s">
        <v>174</v>
      </c>
      <c r="B125">
        <v>0</v>
      </c>
      <c r="C125">
        <v>0</v>
      </c>
      <c r="D125">
        <v>7</v>
      </c>
      <c r="E125">
        <v>0</v>
      </c>
      <c r="F125">
        <v>0</v>
      </c>
      <c r="G125">
        <v>12</v>
      </c>
    </row>
    <row r="126" spans="1:7" x14ac:dyDescent="0.35">
      <c r="A126" t="s">
        <v>174</v>
      </c>
      <c r="B126">
        <v>0</v>
      </c>
      <c r="C126">
        <v>1</v>
      </c>
      <c r="D126">
        <v>0</v>
      </c>
      <c r="E126">
        <v>8</v>
      </c>
      <c r="F126">
        <v>1</v>
      </c>
      <c r="G126">
        <v>10</v>
      </c>
    </row>
    <row r="127" spans="1:7" x14ac:dyDescent="0.35">
      <c r="A127" t="s">
        <v>174</v>
      </c>
      <c r="B127">
        <v>0</v>
      </c>
      <c r="C127">
        <v>1</v>
      </c>
      <c r="D127">
        <v>3</v>
      </c>
      <c r="E127">
        <v>2</v>
      </c>
      <c r="F127">
        <v>0</v>
      </c>
      <c r="G127">
        <v>8</v>
      </c>
    </row>
    <row r="128" spans="1:7" x14ac:dyDescent="0.35">
      <c r="A128" t="s">
        <v>174</v>
      </c>
      <c r="B128">
        <v>0</v>
      </c>
      <c r="C128">
        <v>1</v>
      </c>
      <c r="D128">
        <v>4</v>
      </c>
      <c r="E128">
        <v>7</v>
      </c>
      <c r="F128">
        <v>0</v>
      </c>
      <c r="G128">
        <v>1</v>
      </c>
    </row>
    <row r="129" spans="1:7" x14ac:dyDescent="0.35">
      <c r="A129" t="s">
        <v>174</v>
      </c>
      <c r="B129">
        <v>0</v>
      </c>
      <c r="C129">
        <v>1</v>
      </c>
      <c r="D129">
        <v>5</v>
      </c>
      <c r="E129">
        <v>13</v>
      </c>
      <c r="F129">
        <v>1</v>
      </c>
      <c r="G129">
        <v>6</v>
      </c>
    </row>
    <row r="130" spans="1:7" x14ac:dyDescent="0.35">
      <c r="A130" t="s">
        <v>174</v>
      </c>
      <c r="B130">
        <v>0</v>
      </c>
      <c r="C130">
        <v>1</v>
      </c>
      <c r="D130">
        <v>6</v>
      </c>
      <c r="E130">
        <v>10</v>
      </c>
      <c r="F130">
        <v>1</v>
      </c>
      <c r="G130">
        <v>14</v>
      </c>
    </row>
    <row r="131" spans="1:7" x14ac:dyDescent="0.35">
      <c r="A131" t="s">
        <v>174</v>
      </c>
      <c r="B131">
        <v>0</v>
      </c>
      <c r="C131">
        <v>1</v>
      </c>
      <c r="D131">
        <v>7</v>
      </c>
      <c r="E131">
        <v>1</v>
      </c>
      <c r="F131">
        <v>0</v>
      </c>
      <c r="G131">
        <v>13</v>
      </c>
    </row>
    <row r="132" spans="1:7" x14ac:dyDescent="0.35">
      <c r="A132" t="s">
        <v>174</v>
      </c>
      <c r="B132">
        <v>0</v>
      </c>
      <c r="C132">
        <v>2</v>
      </c>
      <c r="D132">
        <v>2</v>
      </c>
      <c r="E132">
        <v>1</v>
      </c>
      <c r="F132">
        <v>1</v>
      </c>
      <c r="G132">
        <v>17</v>
      </c>
    </row>
    <row r="133" spans="1:7" x14ac:dyDescent="0.35">
      <c r="A133" t="s">
        <v>174</v>
      </c>
      <c r="B133">
        <v>0</v>
      </c>
      <c r="C133">
        <v>2</v>
      </c>
      <c r="D133">
        <v>3</v>
      </c>
      <c r="E133">
        <v>1</v>
      </c>
      <c r="F133">
        <v>0</v>
      </c>
      <c r="G133">
        <v>16</v>
      </c>
    </row>
    <row r="134" spans="1:7" x14ac:dyDescent="0.35">
      <c r="A134" t="s">
        <v>174</v>
      </c>
      <c r="B134">
        <v>0</v>
      </c>
      <c r="C134">
        <v>2</v>
      </c>
      <c r="D134">
        <v>4</v>
      </c>
      <c r="E134">
        <v>1</v>
      </c>
      <c r="F134">
        <v>0</v>
      </c>
      <c r="G134">
        <v>15</v>
      </c>
    </row>
    <row r="135" spans="1:7" x14ac:dyDescent="0.35">
      <c r="A135" t="s">
        <v>174</v>
      </c>
      <c r="B135">
        <v>1</v>
      </c>
      <c r="C135">
        <v>0</v>
      </c>
      <c r="D135">
        <v>5</v>
      </c>
      <c r="E135">
        <v>4</v>
      </c>
      <c r="F135">
        <v>1</v>
      </c>
      <c r="G135">
        <v>14</v>
      </c>
    </row>
    <row r="136" spans="1:7" x14ac:dyDescent="0.35">
      <c r="A136" t="s">
        <v>174</v>
      </c>
      <c r="B136">
        <v>1</v>
      </c>
      <c r="C136">
        <v>0</v>
      </c>
      <c r="D136">
        <v>7</v>
      </c>
      <c r="E136">
        <v>1</v>
      </c>
      <c r="F136">
        <v>0</v>
      </c>
      <c r="G136">
        <v>13</v>
      </c>
    </row>
    <row r="137" spans="1:7" x14ac:dyDescent="0.35">
      <c r="A137" t="s">
        <v>174</v>
      </c>
      <c r="B137">
        <v>1</v>
      </c>
      <c r="C137">
        <v>1</v>
      </c>
      <c r="D137">
        <v>6</v>
      </c>
      <c r="E137">
        <v>6</v>
      </c>
      <c r="F137">
        <v>1</v>
      </c>
      <c r="G137">
        <v>12</v>
      </c>
    </row>
    <row r="138" spans="1:7" x14ac:dyDescent="0.35">
      <c r="A138" t="s">
        <v>174</v>
      </c>
      <c r="B138">
        <v>1</v>
      </c>
      <c r="C138">
        <v>1</v>
      </c>
      <c r="D138">
        <v>7</v>
      </c>
      <c r="E138">
        <v>3</v>
      </c>
      <c r="F138">
        <v>0</v>
      </c>
      <c r="G138">
        <v>9</v>
      </c>
    </row>
    <row r="139" spans="1:7" x14ac:dyDescent="0.35">
      <c r="A139" t="s">
        <v>174</v>
      </c>
      <c r="B139">
        <v>1</v>
      </c>
      <c r="C139">
        <v>2</v>
      </c>
      <c r="D139">
        <v>6</v>
      </c>
      <c r="E139">
        <v>2</v>
      </c>
      <c r="F139">
        <v>1</v>
      </c>
      <c r="G139">
        <v>16</v>
      </c>
    </row>
    <row r="140" spans="1:7" x14ac:dyDescent="0.35">
      <c r="A140" t="s">
        <v>174</v>
      </c>
      <c r="B140">
        <v>1</v>
      </c>
      <c r="C140">
        <v>2</v>
      </c>
      <c r="D140">
        <v>7</v>
      </c>
      <c r="E140">
        <v>2</v>
      </c>
      <c r="F140">
        <v>0</v>
      </c>
      <c r="G140">
        <v>14</v>
      </c>
    </row>
    <row r="141" spans="1:7" x14ac:dyDescent="0.35">
      <c r="A141" t="s">
        <v>175</v>
      </c>
      <c r="B141">
        <v>0</v>
      </c>
      <c r="C141">
        <v>0</v>
      </c>
      <c r="D141">
        <v>0</v>
      </c>
      <c r="E141">
        <v>20</v>
      </c>
      <c r="F141">
        <v>2</v>
      </c>
      <c r="G141">
        <v>16</v>
      </c>
    </row>
    <row r="142" spans="1:7" x14ac:dyDescent="0.35">
      <c r="A142" t="s">
        <v>175</v>
      </c>
      <c r="B142">
        <v>0</v>
      </c>
      <c r="C142">
        <v>0</v>
      </c>
      <c r="D142">
        <v>1</v>
      </c>
      <c r="E142">
        <v>2</v>
      </c>
      <c r="F142">
        <v>0</v>
      </c>
      <c r="G142">
        <v>14</v>
      </c>
    </row>
    <row r="143" spans="1:7" x14ac:dyDescent="0.35">
      <c r="A143" t="s">
        <v>175</v>
      </c>
      <c r="B143">
        <v>0</v>
      </c>
      <c r="C143">
        <v>0</v>
      </c>
      <c r="D143">
        <v>2</v>
      </c>
      <c r="E143">
        <v>1</v>
      </c>
      <c r="F143">
        <v>0</v>
      </c>
      <c r="G143">
        <v>13</v>
      </c>
    </row>
    <row r="144" spans="1:7" x14ac:dyDescent="0.35">
      <c r="A144" t="s">
        <v>175</v>
      </c>
      <c r="B144">
        <v>0</v>
      </c>
      <c r="C144">
        <v>0</v>
      </c>
      <c r="D144">
        <v>3</v>
      </c>
      <c r="E144">
        <v>2</v>
      </c>
      <c r="F144">
        <v>0</v>
      </c>
      <c r="G144">
        <v>11</v>
      </c>
    </row>
    <row r="145" spans="1:7" x14ac:dyDescent="0.35">
      <c r="A145" t="s">
        <v>175</v>
      </c>
      <c r="B145">
        <v>0</v>
      </c>
      <c r="C145">
        <v>0</v>
      </c>
      <c r="D145">
        <v>4</v>
      </c>
      <c r="E145">
        <v>2</v>
      </c>
      <c r="F145">
        <v>0</v>
      </c>
      <c r="G145">
        <v>9</v>
      </c>
    </row>
    <row r="146" spans="1:7" x14ac:dyDescent="0.35">
      <c r="A146" t="s">
        <v>175</v>
      </c>
      <c r="B146">
        <v>0</v>
      </c>
      <c r="C146">
        <v>0</v>
      </c>
      <c r="D146">
        <v>5</v>
      </c>
      <c r="E146">
        <v>4</v>
      </c>
      <c r="F146">
        <v>0</v>
      </c>
      <c r="G146">
        <v>5</v>
      </c>
    </row>
    <row r="147" spans="1:7" x14ac:dyDescent="0.35">
      <c r="A147" t="s">
        <v>175</v>
      </c>
      <c r="B147">
        <v>0</v>
      </c>
      <c r="C147">
        <v>0</v>
      </c>
      <c r="D147">
        <v>6</v>
      </c>
      <c r="E147">
        <v>4</v>
      </c>
      <c r="F147">
        <v>0</v>
      </c>
      <c r="G147">
        <v>1</v>
      </c>
    </row>
    <row r="148" spans="1:7" x14ac:dyDescent="0.35">
      <c r="A148" t="s">
        <v>175</v>
      </c>
      <c r="B148">
        <v>0</v>
      </c>
      <c r="C148">
        <v>0</v>
      </c>
      <c r="D148">
        <v>7</v>
      </c>
      <c r="E148">
        <v>0</v>
      </c>
      <c r="F148">
        <v>0</v>
      </c>
      <c r="G148">
        <v>1</v>
      </c>
    </row>
    <row r="149" spans="1:7" x14ac:dyDescent="0.35">
      <c r="A149" t="s">
        <v>175</v>
      </c>
      <c r="B149">
        <v>0</v>
      </c>
      <c r="C149">
        <v>1</v>
      </c>
      <c r="D149">
        <v>0</v>
      </c>
      <c r="E149">
        <v>4</v>
      </c>
      <c r="F149">
        <v>1</v>
      </c>
      <c r="G149">
        <v>14</v>
      </c>
    </row>
    <row r="150" spans="1:7" x14ac:dyDescent="0.35">
      <c r="A150" t="s">
        <v>175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13</v>
      </c>
    </row>
    <row r="151" spans="1:7" x14ac:dyDescent="0.35">
      <c r="A151" t="s">
        <v>175</v>
      </c>
      <c r="B151">
        <v>0</v>
      </c>
      <c r="C151">
        <v>1</v>
      </c>
      <c r="D151">
        <v>2</v>
      </c>
      <c r="E151">
        <v>6</v>
      </c>
      <c r="F151">
        <v>0</v>
      </c>
      <c r="G151">
        <v>7</v>
      </c>
    </row>
    <row r="152" spans="1:7" x14ac:dyDescent="0.35">
      <c r="A152" t="s">
        <v>175</v>
      </c>
      <c r="B152">
        <v>0</v>
      </c>
      <c r="C152">
        <v>1</v>
      </c>
      <c r="D152">
        <v>3</v>
      </c>
      <c r="E152">
        <v>4</v>
      </c>
      <c r="F152">
        <v>0</v>
      </c>
      <c r="G152">
        <v>3</v>
      </c>
    </row>
    <row r="153" spans="1:7" x14ac:dyDescent="0.35">
      <c r="A153" t="s">
        <v>175</v>
      </c>
      <c r="B153">
        <v>0</v>
      </c>
      <c r="C153">
        <v>1</v>
      </c>
      <c r="D153">
        <v>4</v>
      </c>
      <c r="E153">
        <v>6</v>
      </c>
      <c r="F153">
        <v>1</v>
      </c>
      <c r="G153">
        <v>15</v>
      </c>
    </row>
    <row r="154" spans="1:7" x14ac:dyDescent="0.35">
      <c r="A154" t="s">
        <v>175</v>
      </c>
      <c r="B154">
        <v>0</v>
      </c>
      <c r="C154">
        <v>1</v>
      </c>
      <c r="D154">
        <v>5</v>
      </c>
      <c r="E154">
        <v>5</v>
      </c>
      <c r="F154">
        <v>0</v>
      </c>
      <c r="G154">
        <v>10</v>
      </c>
    </row>
    <row r="155" spans="1:7" x14ac:dyDescent="0.35">
      <c r="A155" t="s">
        <v>175</v>
      </c>
      <c r="B155">
        <v>0</v>
      </c>
      <c r="C155">
        <v>1</v>
      </c>
      <c r="D155">
        <v>6</v>
      </c>
      <c r="E155">
        <v>1</v>
      </c>
      <c r="F155">
        <v>0</v>
      </c>
      <c r="G155">
        <v>9</v>
      </c>
    </row>
    <row r="156" spans="1:7" x14ac:dyDescent="0.35">
      <c r="A156" t="s">
        <v>175</v>
      </c>
      <c r="B156">
        <v>0</v>
      </c>
      <c r="C156">
        <v>2</v>
      </c>
      <c r="D156">
        <v>3</v>
      </c>
      <c r="E156">
        <v>1</v>
      </c>
      <c r="F156">
        <v>1</v>
      </c>
      <c r="G156">
        <v>17</v>
      </c>
    </row>
    <row r="157" spans="1:7" x14ac:dyDescent="0.35">
      <c r="A157" t="s">
        <v>175</v>
      </c>
      <c r="B157">
        <v>0</v>
      </c>
      <c r="C157">
        <v>2</v>
      </c>
      <c r="D157">
        <v>5</v>
      </c>
      <c r="E157">
        <v>2</v>
      </c>
      <c r="F157">
        <v>0</v>
      </c>
      <c r="G157">
        <v>15</v>
      </c>
    </row>
    <row r="158" spans="1:7" x14ac:dyDescent="0.35">
      <c r="A158" t="s">
        <v>175</v>
      </c>
      <c r="B158">
        <v>0</v>
      </c>
      <c r="C158">
        <v>2</v>
      </c>
      <c r="D158">
        <v>6</v>
      </c>
      <c r="E158">
        <v>10</v>
      </c>
      <c r="F158">
        <v>0</v>
      </c>
      <c r="G158">
        <v>5</v>
      </c>
    </row>
    <row r="159" spans="1:7" x14ac:dyDescent="0.35">
      <c r="A159" t="s">
        <v>175</v>
      </c>
      <c r="B159">
        <v>0</v>
      </c>
      <c r="C159">
        <v>2</v>
      </c>
      <c r="D159">
        <v>7</v>
      </c>
      <c r="E159">
        <v>5</v>
      </c>
      <c r="F159">
        <v>0</v>
      </c>
      <c r="G159">
        <v>0</v>
      </c>
    </row>
    <row r="160" spans="1:7" x14ac:dyDescent="0.35">
      <c r="A160" t="s">
        <v>175</v>
      </c>
      <c r="B160">
        <v>1</v>
      </c>
      <c r="C160">
        <v>0</v>
      </c>
      <c r="D160">
        <v>6</v>
      </c>
      <c r="E160">
        <v>1</v>
      </c>
      <c r="F160">
        <v>1</v>
      </c>
      <c r="G160">
        <v>17</v>
      </c>
    </row>
    <row r="161" spans="1:7" x14ac:dyDescent="0.35">
      <c r="A161" t="s">
        <v>175</v>
      </c>
      <c r="B161">
        <v>1</v>
      </c>
      <c r="C161">
        <v>1</v>
      </c>
      <c r="D161">
        <v>7</v>
      </c>
      <c r="E161">
        <v>1</v>
      </c>
      <c r="F161">
        <v>1</v>
      </c>
      <c r="G161">
        <v>17</v>
      </c>
    </row>
    <row r="162" spans="1:7" x14ac:dyDescent="0.35">
      <c r="A162" t="s">
        <v>176</v>
      </c>
      <c r="B162">
        <v>0</v>
      </c>
      <c r="C162">
        <v>0</v>
      </c>
      <c r="D162">
        <v>0</v>
      </c>
      <c r="E162">
        <v>34</v>
      </c>
      <c r="F162">
        <v>2</v>
      </c>
      <c r="G162">
        <v>2</v>
      </c>
    </row>
    <row r="163" spans="1:7" x14ac:dyDescent="0.35">
      <c r="A163" t="s">
        <v>176</v>
      </c>
      <c r="B163">
        <v>0</v>
      </c>
      <c r="C163">
        <v>0</v>
      </c>
      <c r="D163">
        <v>1</v>
      </c>
      <c r="E163">
        <v>2</v>
      </c>
      <c r="F163">
        <v>0</v>
      </c>
      <c r="G163">
        <v>0</v>
      </c>
    </row>
    <row r="164" spans="1:7" x14ac:dyDescent="0.35">
      <c r="A164" t="s">
        <v>176</v>
      </c>
      <c r="B164">
        <v>0</v>
      </c>
      <c r="C164">
        <v>0</v>
      </c>
      <c r="D164">
        <v>2</v>
      </c>
      <c r="E164">
        <v>3</v>
      </c>
      <c r="F164">
        <v>1</v>
      </c>
      <c r="G164">
        <v>15</v>
      </c>
    </row>
    <row r="165" spans="1:7" x14ac:dyDescent="0.35">
      <c r="A165" t="s">
        <v>176</v>
      </c>
      <c r="B165">
        <v>0</v>
      </c>
      <c r="C165">
        <v>0</v>
      </c>
      <c r="D165">
        <v>3</v>
      </c>
      <c r="E165">
        <v>2</v>
      </c>
      <c r="F165">
        <v>0</v>
      </c>
      <c r="G165">
        <v>13</v>
      </c>
    </row>
    <row r="166" spans="1:7" x14ac:dyDescent="0.35">
      <c r="A166" t="s">
        <v>176</v>
      </c>
      <c r="B166">
        <v>0</v>
      </c>
      <c r="C166">
        <v>0</v>
      </c>
      <c r="D166">
        <v>4</v>
      </c>
      <c r="E166">
        <v>3</v>
      </c>
      <c r="F166">
        <v>0</v>
      </c>
      <c r="G166">
        <v>10</v>
      </c>
    </row>
    <row r="167" spans="1:7" x14ac:dyDescent="0.35">
      <c r="A167" t="s">
        <v>176</v>
      </c>
      <c r="B167">
        <v>0</v>
      </c>
      <c r="C167">
        <v>0</v>
      </c>
      <c r="D167">
        <v>5</v>
      </c>
      <c r="E167">
        <v>2</v>
      </c>
      <c r="F167">
        <v>0</v>
      </c>
      <c r="G167">
        <v>8</v>
      </c>
    </row>
    <row r="168" spans="1:7" x14ac:dyDescent="0.35">
      <c r="A168" t="s">
        <v>176</v>
      </c>
      <c r="B168">
        <v>0</v>
      </c>
      <c r="C168">
        <v>0</v>
      </c>
      <c r="D168">
        <v>6</v>
      </c>
      <c r="E168">
        <v>0</v>
      </c>
      <c r="F168">
        <v>0</v>
      </c>
      <c r="G168">
        <v>8</v>
      </c>
    </row>
    <row r="169" spans="1:7" x14ac:dyDescent="0.35">
      <c r="A169" t="s">
        <v>176</v>
      </c>
      <c r="B169">
        <v>0</v>
      </c>
      <c r="C169">
        <v>0</v>
      </c>
      <c r="D169">
        <v>7</v>
      </c>
      <c r="E169">
        <v>0</v>
      </c>
      <c r="F169">
        <v>0</v>
      </c>
      <c r="G169">
        <v>8</v>
      </c>
    </row>
    <row r="170" spans="1:7" x14ac:dyDescent="0.35">
      <c r="A170" t="s">
        <v>176</v>
      </c>
      <c r="B170">
        <v>0</v>
      </c>
      <c r="C170">
        <v>1</v>
      </c>
      <c r="D170">
        <v>0</v>
      </c>
      <c r="E170">
        <v>9</v>
      </c>
      <c r="F170">
        <v>1</v>
      </c>
      <c r="G170">
        <v>9</v>
      </c>
    </row>
    <row r="171" spans="1:7" x14ac:dyDescent="0.35">
      <c r="A171" t="s">
        <v>176</v>
      </c>
      <c r="B171">
        <v>0</v>
      </c>
      <c r="C171">
        <v>1</v>
      </c>
      <c r="D171">
        <v>1</v>
      </c>
      <c r="E171">
        <v>4</v>
      </c>
      <c r="F171">
        <v>0</v>
      </c>
      <c r="G171">
        <v>5</v>
      </c>
    </row>
    <row r="172" spans="1:7" x14ac:dyDescent="0.35">
      <c r="A172" t="s">
        <v>176</v>
      </c>
      <c r="B172">
        <v>0</v>
      </c>
      <c r="C172">
        <v>1</v>
      </c>
      <c r="D172">
        <v>2</v>
      </c>
      <c r="E172">
        <v>9</v>
      </c>
      <c r="F172">
        <v>1</v>
      </c>
      <c r="G172">
        <v>14</v>
      </c>
    </row>
    <row r="173" spans="1:7" x14ac:dyDescent="0.35">
      <c r="A173" t="s">
        <v>176</v>
      </c>
      <c r="B173">
        <v>0</v>
      </c>
      <c r="C173">
        <v>1</v>
      </c>
      <c r="D173">
        <v>3</v>
      </c>
      <c r="E173">
        <v>7</v>
      </c>
      <c r="F173">
        <v>0</v>
      </c>
      <c r="G173">
        <v>7</v>
      </c>
    </row>
    <row r="174" spans="1:7" x14ac:dyDescent="0.35">
      <c r="A174" t="s">
        <v>176</v>
      </c>
      <c r="B174">
        <v>0</v>
      </c>
      <c r="C174">
        <v>1</v>
      </c>
      <c r="D174">
        <v>4</v>
      </c>
      <c r="E174">
        <v>2</v>
      </c>
      <c r="F174">
        <v>0</v>
      </c>
      <c r="G174">
        <v>5</v>
      </c>
    </row>
    <row r="175" spans="1:7" x14ac:dyDescent="0.35">
      <c r="A175" t="s">
        <v>176</v>
      </c>
      <c r="B175">
        <v>0</v>
      </c>
      <c r="C175">
        <v>1</v>
      </c>
      <c r="D175">
        <v>5</v>
      </c>
      <c r="E175">
        <v>4</v>
      </c>
      <c r="F175">
        <v>0</v>
      </c>
      <c r="G175">
        <v>1</v>
      </c>
    </row>
    <row r="176" spans="1:7" x14ac:dyDescent="0.35">
      <c r="A176" t="s">
        <v>176</v>
      </c>
      <c r="B176">
        <v>0</v>
      </c>
      <c r="C176">
        <v>1</v>
      </c>
      <c r="D176">
        <v>6</v>
      </c>
      <c r="E176">
        <v>28</v>
      </c>
      <c r="F176">
        <v>2</v>
      </c>
      <c r="G176">
        <v>9</v>
      </c>
    </row>
    <row r="177" spans="1:7" x14ac:dyDescent="0.35">
      <c r="A177" t="s">
        <v>176</v>
      </c>
      <c r="B177">
        <v>0</v>
      </c>
      <c r="C177">
        <v>1</v>
      </c>
      <c r="D177">
        <v>7</v>
      </c>
      <c r="E177">
        <v>18</v>
      </c>
      <c r="F177">
        <v>1</v>
      </c>
      <c r="G177">
        <v>9</v>
      </c>
    </row>
    <row r="178" spans="1:7" x14ac:dyDescent="0.35">
      <c r="A178" t="s">
        <v>176</v>
      </c>
      <c r="B178">
        <v>0</v>
      </c>
      <c r="C178">
        <v>2</v>
      </c>
      <c r="D178">
        <v>3</v>
      </c>
      <c r="E178">
        <v>2</v>
      </c>
      <c r="F178">
        <v>1</v>
      </c>
      <c r="G178">
        <v>16</v>
      </c>
    </row>
    <row r="179" spans="1:7" x14ac:dyDescent="0.35">
      <c r="A179" t="s">
        <v>176</v>
      </c>
      <c r="B179">
        <v>0</v>
      </c>
      <c r="C179">
        <v>2</v>
      </c>
      <c r="D179">
        <v>4</v>
      </c>
      <c r="E179">
        <v>21</v>
      </c>
      <c r="F179">
        <v>1</v>
      </c>
      <c r="G179">
        <v>13</v>
      </c>
    </row>
    <row r="180" spans="1:7" x14ac:dyDescent="0.35">
      <c r="A180" t="s">
        <v>176</v>
      </c>
      <c r="B180">
        <v>0</v>
      </c>
      <c r="C180">
        <v>2</v>
      </c>
      <c r="D180">
        <v>6</v>
      </c>
      <c r="E180">
        <v>1</v>
      </c>
      <c r="F180">
        <v>0</v>
      </c>
      <c r="G180">
        <v>12</v>
      </c>
    </row>
    <row r="181" spans="1:7" x14ac:dyDescent="0.35">
      <c r="A181" t="s">
        <v>176</v>
      </c>
      <c r="B181">
        <v>0</v>
      </c>
      <c r="C181">
        <v>2</v>
      </c>
      <c r="D181">
        <v>7</v>
      </c>
      <c r="E181">
        <v>1</v>
      </c>
      <c r="F181">
        <v>0</v>
      </c>
      <c r="G181">
        <v>11</v>
      </c>
    </row>
    <row r="182" spans="1:7" x14ac:dyDescent="0.35">
      <c r="A182" t="s">
        <v>176</v>
      </c>
      <c r="B182">
        <v>1</v>
      </c>
      <c r="C182">
        <v>0</v>
      </c>
      <c r="D182">
        <v>5</v>
      </c>
      <c r="E182">
        <v>28</v>
      </c>
      <c r="F182">
        <v>2</v>
      </c>
      <c r="G182">
        <v>8</v>
      </c>
    </row>
    <row r="183" spans="1:7" x14ac:dyDescent="0.35">
      <c r="A183" t="s">
        <v>176</v>
      </c>
      <c r="B183">
        <v>1</v>
      </c>
      <c r="C183">
        <v>0</v>
      </c>
      <c r="D183">
        <v>7</v>
      </c>
      <c r="E183">
        <v>2</v>
      </c>
      <c r="F183">
        <v>0</v>
      </c>
      <c r="G183">
        <v>6</v>
      </c>
    </row>
    <row r="184" spans="1:7" x14ac:dyDescent="0.35">
      <c r="A184" t="s">
        <v>176</v>
      </c>
      <c r="B184">
        <v>1</v>
      </c>
      <c r="C184">
        <v>1</v>
      </c>
      <c r="D184">
        <v>6</v>
      </c>
      <c r="E184">
        <v>9</v>
      </c>
      <c r="F184">
        <v>1</v>
      </c>
      <c r="G184">
        <v>9</v>
      </c>
    </row>
    <row r="185" spans="1:7" x14ac:dyDescent="0.35">
      <c r="A185" t="s">
        <v>176</v>
      </c>
      <c r="B185">
        <v>1</v>
      </c>
      <c r="C185">
        <v>2</v>
      </c>
      <c r="D185">
        <v>7</v>
      </c>
      <c r="E185">
        <v>22</v>
      </c>
      <c r="F185">
        <v>2</v>
      </c>
      <c r="G185">
        <v>14</v>
      </c>
    </row>
    <row r="186" spans="1:7" x14ac:dyDescent="0.35">
      <c r="A186" t="s">
        <v>177</v>
      </c>
      <c r="B186">
        <v>0</v>
      </c>
      <c r="C186">
        <v>0</v>
      </c>
      <c r="D186">
        <v>0</v>
      </c>
      <c r="E186">
        <v>44</v>
      </c>
      <c r="F186">
        <v>3</v>
      </c>
      <c r="G186">
        <v>10</v>
      </c>
    </row>
    <row r="187" spans="1:7" x14ac:dyDescent="0.35">
      <c r="A187" t="s">
        <v>177</v>
      </c>
      <c r="B187">
        <v>0</v>
      </c>
      <c r="C187">
        <v>0</v>
      </c>
      <c r="D187">
        <v>1</v>
      </c>
      <c r="E187">
        <v>5</v>
      </c>
      <c r="F187">
        <v>0</v>
      </c>
      <c r="G187">
        <v>5</v>
      </c>
    </row>
    <row r="188" spans="1:7" x14ac:dyDescent="0.35">
      <c r="A188" t="s">
        <v>177</v>
      </c>
      <c r="B188">
        <v>0</v>
      </c>
      <c r="C188">
        <v>0</v>
      </c>
      <c r="D188">
        <v>2</v>
      </c>
      <c r="E188">
        <v>5</v>
      </c>
      <c r="F188">
        <v>0</v>
      </c>
      <c r="G188">
        <v>0</v>
      </c>
    </row>
    <row r="189" spans="1:7" x14ac:dyDescent="0.35">
      <c r="A189" t="s">
        <v>177</v>
      </c>
      <c r="B189">
        <v>0</v>
      </c>
      <c r="C189">
        <v>0</v>
      </c>
      <c r="D189">
        <v>3</v>
      </c>
      <c r="E189">
        <v>4</v>
      </c>
      <c r="F189">
        <v>1</v>
      </c>
      <c r="G189">
        <v>14</v>
      </c>
    </row>
    <row r="190" spans="1:7" x14ac:dyDescent="0.35">
      <c r="A190" t="s">
        <v>177</v>
      </c>
      <c r="B190">
        <v>0</v>
      </c>
      <c r="C190">
        <v>0</v>
      </c>
      <c r="D190">
        <v>4</v>
      </c>
      <c r="E190">
        <v>5</v>
      </c>
      <c r="F190">
        <v>0</v>
      </c>
      <c r="G190">
        <v>9</v>
      </c>
    </row>
    <row r="191" spans="1:7" x14ac:dyDescent="0.35">
      <c r="A191" t="s">
        <v>177</v>
      </c>
      <c r="B191">
        <v>0</v>
      </c>
      <c r="C191">
        <v>0</v>
      </c>
      <c r="D191">
        <v>5</v>
      </c>
      <c r="E191">
        <v>1</v>
      </c>
      <c r="F191">
        <v>0</v>
      </c>
      <c r="G191">
        <v>8</v>
      </c>
    </row>
    <row r="192" spans="1:7" x14ac:dyDescent="0.35">
      <c r="A192" t="s">
        <v>177</v>
      </c>
      <c r="B192">
        <v>0</v>
      </c>
      <c r="C192">
        <v>0</v>
      </c>
      <c r="D192">
        <v>6</v>
      </c>
      <c r="E192">
        <v>1</v>
      </c>
      <c r="F192">
        <v>0</v>
      </c>
      <c r="G192">
        <v>7</v>
      </c>
    </row>
    <row r="193" spans="1:7" x14ac:dyDescent="0.35">
      <c r="A193" t="s">
        <v>177</v>
      </c>
      <c r="B193">
        <v>0</v>
      </c>
      <c r="C193">
        <v>0</v>
      </c>
      <c r="D193">
        <v>7</v>
      </c>
      <c r="E193">
        <v>0</v>
      </c>
      <c r="F193">
        <v>0</v>
      </c>
      <c r="G193">
        <v>7</v>
      </c>
    </row>
    <row r="194" spans="1:7" x14ac:dyDescent="0.35">
      <c r="A194" t="s">
        <v>177</v>
      </c>
      <c r="B194">
        <v>0</v>
      </c>
      <c r="C194">
        <v>1</v>
      </c>
      <c r="D194">
        <v>2</v>
      </c>
      <c r="E194">
        <v>4</v>
      </c>
      <c r="F194">
        <v>1</v>
      </c>
      <c r="G194">
        <v>14</v>
      </c>
    </row>
    <row r="195" spans="1:7" x14ac:dyDescent="0.35">
      <c r="A195" t="s">
        <v>177</v>
      </c>
      <c r="B195">
        <v>0</v>
      </c>
      <c r="C195">
        <v>1</v>
      </c>
      <c r="D195">
        <v>3</v>
      </c>
      <c r="E195">
        <v>6</v>
      </c>
      <c r="F195">
        <v>0</v>
      </c>
      <c r="G195">
        <v>8</v>
      </c>
    </row>
    <row r="196" spans="1:7" x14ac:dyDescent="0.35">
      <c r="A196" t="s">
        <v>177</v>
      </c>
      <c r="B196">
        <v>0</v>
      </c>
      <c r="C196">
        <v>1</v>
      </c>
      <c r="D196">
        <v>4</v>
      </c>
      <c r="E196">
        <v>11</v>
      </c>
      <c r="F196">
        <v>1</v>
      </c>
      <c r="G196">
        <v>15</v>
      </c>
    </row>
    <row r="197" spans="1:7" x14ac:dyDescent="0.35">
      <c r="A197" t="s">
        <v>177</v>
      </c>
      <c r="B197">
        <v>0</v>
      </c>
      <c r="C197">
        <v>1</v>
      </c>
      <c r="D197">
        <v>5</v>
      </c>
      <c r="E197">
        <v>13</v>
      </c>
      <c r="F197">
        <v>0</v>
      </c>
      <c r="G197">
        <v>2</v>
      </c>
    </row>
    <row r="198" spans="1:7" x14ac:dyDescent="0.35">
      <c r="A198" t="s">
        <v>177</v>
      </c>
      <c r="B198">
        <v>0</v>
      </c>
      <c r="C198">
        <v>1</v>
      </c>
      <c r="D198">
        <v>6</v>
      </c>
      <c r="E198">
        <v>4</v>
      </c>
      <c r="F198">
        <v>1</v>
      </c>
      <c r="G198">
        <v>16</v>
      </c>
    </row>
    <row r="199" spans="1:7" x14ac:dyDescent="0.35">
      <c r="A199" t="s">
        <v>177</v>
      </c>
      <c r="B199">
        <v>0</v>
      </c>
      <c r="C199">
        <v>2</v>
      </c>
      <c r="D199">
        <v>2</v>
      </c>
      <c r="E199">
        <v>3</v>
      </c>
      <c r="F199">
        <v>1</v>
      </c>
      <c r="G199">
        <v>15</v>
      </c>
    </row>
    <row r="200" spans="1:7" x14ac:dyDescent="0.35">
      <c r="A200" t="s">
        <v>177</v>
      </c>
      <c r="B200">
        <v>0</v>
      </c>
      <c r="C200">
        <v>2</v>
      </c>
      <c r="D200">
        <v>3</v>
      </c>
      <c r="E200">
        <v>2</v>
      </c>
      <c r="F200">
        <v>0</v>
      </c>
      <c r="G200">
        <v>13</v>
      </c>
    </row>
    <row r="201" spans="1:7" x14ac:dyDescent="0.35">
      <c r="A201" t="s">
        <v>177</v>
      </c>
      <c r="B201">
        <v>0</v>
      </c>
      <c r="C201">
        <v>2</v>
      </c>
      <c r="D201">
        <v>4</v>
      </c>
      <c r="E201">
        <v>3</v>
      </c>
      <c r="F201">
        <v>0</v>
      </c>
      <c r="G201">
        <v>10</v>
      </c>
    </row>
    <row r="202" spans="1:7" x14ac:dyDescent="0.35">
      <c r="A202" t="s">
        <v>177</v>
      </c>
      <c r="B202">
        <v>0</v>
      </c>
      <c r="C202">
        <v>2</v>
      </c>
      <c r="D202">
        <v>5</v>
      </c>
      <c r="E202">
        <v>4</v>
      </c>
      <c r="F202">
        <v>0</v>
      </c>
      <c r="G202">
        <v>6</v>
      </c>
    </row>
    <row r="203" spans="1:7" x14ac:dyDescent="0.35">
      <c r="A203" t="s">
        <v>177</v>
      </c>
      <c r="B203">
        <v>0</v>
      </c>
      <c r="C203">
        <v>2</v>
      </c>
      <c r="D203">
        <v>6</v>
      </c>
      <c r="E203">
        <v>2</v>
      </c>
      <c r="F203">
        <v>0</v>
      </c>
      <c r="G203">
        <v>4</v>
      </c>
    </row>
    <row r="204" spans="1:7" x14ac:dyDescent="0.35">
      <c r="A204" t="s">
        <v>177</v>
      </c>
      <c r="B204">
        <v>0</v>
      </c>
      <c r="C204">
        <v>2</v>
      </c>
      <c r="D204">
        <v>7</v>
      </c>
      <c r="E204">
        <v>1</v>
      </c>
      <c r="F204">
        <v>0</v>
      </c>
      <c r="G204">
        <v>3</v>
      </c>
    </row>
    <row r="205" spans="1:7" x14ac:dyDescent="0.35">
      <c r="A205" t="s">
        <v>177</v>
      </c>
      <c r="B205">
        <v>1</v>
      </c>
      <c r="C205">
        <v>0</v>
      </c>
      <c r="D205">
        <v>5</v>
      </c>
      <c r="E205">
        <v>7</v>
      </c>
      <c r="F205">
        <v>1</v>
      </c>
      <c r="G205">
        <v>11</v>
      </c>
    </row>
    <row r="206" spans="1:7" x14ac:dyDescent="0.35">
      <c r="A206" t="s">
        <v>177</v>
      </c>
      <c r="B206">
        <v>1</v>
      </c>
      <c r="C206">
        <v>0</v>
      </c>
      <c r="D206">
        <v>6</v>
      </c>
      <c r="E206">
        <v>19</v>
      </c>
      <c r="F206">
        <v>1</v>
      </c>
      <c r="G206">
        <v>10</v>
      </c>
    </row>
    <row r="207" spans="1:7" x14ac:dyDescent="0.35">
      <c r="A207" t="s">
        <v>177</v>
      </c>
      <c r="B207">
        <v>1</v>
      </c>
      <c r="C207">
        <v>0</v>
      </c>
      <c r="D207">
        <v>7</v>
      </c>
      <c r="E207">
        <v>2</v>
      </c>
      <c r="F207">
        <v>0</v>
      </c>
      <c r="G207">
        <v>8</v>
      </c>
    </row>
    <row r="208" spans="1:7" x14ac:dyDescent="0.35">
      <c r="A208" t="s">
        <v>177</v>
      </c>
      <c r="B208">
        <v>1</v>
      </c>
      <c r="C208">
        <v>1</v>
      </c>
      <c r="D208">
        <v>6</v>
      </c>
      <c r="E208">
        <v>1</v>
      </c>
      <c r="F208">
        <v>1</v>
      </c>
      <c r="G208">
        <v>17</v>
      </c>
    </row>
    <row r="209" spans="1:7" x14ac:dyDescent="0.35">
      <c r="A209" t="s">
        <v>177</v>
      </c>
      <c r="B209">
        <v>1</v>
      </c>
      <c r="C209">
        <v>1</v>
      </c>
      <c r="D209">
        <v>7</v>
      </c>
      <c r="E209">
        <v>26</v>
      </c>
      <c r="F209">
        <v>1</v>
      </c>
      <c r="G209">
        <v>9</v>
      </c>
    </row>
    <row r="210" spans="1:7" x14ac:dyDescent="0.35">
      <c r="A210" t="s">
        <v>177</v>
      </c>
      <c r="B210">
        <v>1</v>
      </c>
      <c r="C210">
        <v>2</v>
      </c>
      <c r="D210">
        <v>7</v>
      </c>
      <c r="E210">
        <v>6</v>
      </c>
      <c r="F210">
        <v>1</v>
      </c>
      <c r="G210">
        <v>12</v>
      </c>
    </row>
    <row r="211" spans="1:7" x14ac:dyDescent="0.35">
      <c r="A211" t="s">
        <v>178</v>
      </c>
      <c r="B211">
        <v>0</v>
      </c>
      <c r="C211">
        <v>0</v>
      </c>
      <c r="D211">
        <v>0</v>
      </c>
      <c r="E211">
        <v>28</v>
      </c>
      <c r="F211">
        <v>2</v>
      </c>
      <c r="G211">
        <v>8</v>
      </c>
    </row>
    <row r="212" spans="1:7" x14ac:dyDescent="0.35">
      <c r="A212" t="s">
        <v>178</v>
      </c>
      <c r="B212">
        <v>0</v>
      </c>
      <c r="C212">
        <v>0</v>
      </c>
      <c r="D212">
        <v>1</v>
      </c>
      <c r="E212">
        <v>3</v>
      </c>
      <c r="F212">
        <v>0</v>
      </c>
      <c r="G212">
        <v>5</v>
      </c>
    </row>
    <row r="213" spans="1:7" x14ac:dyDescent="0.35">
      <c r="A213" t="s">
        <v>178</v>
      </c>
      <c r="B213">
        <v>0</v>
      </c>
      <c r="C213">
        <v>0</v>
      </c>
      <c r="D213">
        <v>2</v>
      </c>
      <c r="E213">
        <v>2</v>
      </c>
      <c r="F213">
        <v>0</v>
      </c>
      <c r="G213">
        <v>3</v>
      </c>
    </row>
    <row r="214" spans="1:7" x14ac:dyDescent="0.35">
      <c r="A214" t="s">
        <v>178</v>
      </c>
      <c r="B214">
        <v>0</v>
      </c>
      <c r="C214">
        <v>0</v>
      </c>
      <c r="D214">
        <v>3</v>
      </c>
      <c r="E214">
        <v>4</v>
      </c>
      <c r="F214">
        <v>1</v>
      </c>
      <c r="G214">
        <v>17</v>
      </c>
    </row>
    <row r="215" spans="1:7" x14ac:dyDescent="0.35">
      <c r="A215" t="s">
        <v>178</v>
      </c>
      <c r="B215">
        <v>0</v>
      </c>
      <c r="C215">
        <v>0</v>
      </c>
      <c r="D215">
        <v>4</v>
      </c>
      <c r="E215">
        <v>5</v>
      </c>
      <c r="F215">
        <v>0</v>
      </c>
      <c r="G215">
        <v>12</v>
      </c>
    </row>
    <row r="216" spans="1:7" x14ac:dyDescent="0.35">
      <c r="A216" t="s">
        <v>178</v>
      </c>
      <c r="B216">
        <v>0</v>
      </c>
      <c r="C216">
        <v>0</v>
      </c>
      <c r="D216">
        <v>5</v>
      </c>
      <c r="E216">
        <v>6</v>
      </c>
      <c r="F216">
        <v>0</v>
      </c>
      <c r="G216">
        <v>6</v>
      </c>
    </row>
    <row r="217" spans="1:7" x14ac:dyDescent="0.35">
      <c r="A217" t="s">
        <v>178</v>
      </c>
      <c r="B217">
        <v>0</v>
      </c>
      <c r="C217">
        <v>0</v>
      </c>
      <c r="D217">
        <v>6</v>
      </c>
      <c r="E217">
        <v>8</v>
      </c>
      <c r="F217">
        <v>1</v>
      </c>
      <c r="G217">
        <v>16</v>
      </c>
    </row>
    <row r="218" spans="1:7" x14ac:dyDescent="0.35">
      <c r="A218" t="s">
        <v>178</v>
      </c>
      <c r="B218">
        <v>0</v>
      </c>
      <c r="C218">
        <v>0</v>
      </c>
      <c r="D218">
        <v>7</v>
      </c>
      <c r="E218">
        <v>4</v>
      </c>
      <c r="F218">
        <v>0</v>
      </c>
      <c r="G218">
        <v>12</v>
      </c>
    </row>
    <row r="219" spans="1:7" x14ac:dyDescent="0.35">
      <c r="A219" t="s">
        <v>178</v>
      </c>
      <c r="B219">
        <v>0</v>
      </c>
      <c r="C219">
        <v>1</v>
      </c>
      <c r="D219">
        <v>2</v>
      </c>
      <c r="E219">
        <v>3</v>
      </c>
      <c r="F219">
        <v>1</v>
      </c>
      <c r="G219">
        <v>15</v>
      </c>
    </row>
    <row r="220" spans="1:7" x14ac:dyDescent="0.35">
      <c r="A220" t="s">
        <v>178</v>
      </c>
      <c r="B220">
        <v>0</v>
      </c>
      <c r="C220">
        <v>1</v>
      </c>
      <c r="D220">
        <v>3</v>
      </c>
      <c r="E220">
        <v>3</v>
      </c>
      <c r="F220">
        <v>0</v>
      </c>
      <c r="G220">
        <v>12</v>
      </c>
    </row>
    <row r="221" spans="1:7" x14ac:dyDescent="0.35">
      <c r="A221" t="s">
        <v>178</v>
      </c>
      <c r="B221">
        <v>0</v>
      </c>
      <c r="C221">
        <v>1</v>
      </c>
      <c r="D221">
        <v>4</v>
      </c>
      <c r="E221">
        <v>7</v>
      </c>
      <c r="F221">
        <v>0</v>
      </c>
      <c r="G221">
        <v>5</v>
      </c>
    </row>
    <row r="222" spans="1:7" x14ac:dyDescent="0.35">
      <c r="A222" t="s">
        <v>178</v>
      </c>
      <c r="B222">
        <v>0</v>
      </c>
      <c r="C222">
        <v>1</v>
      </c>
      <c r="D222">
        <v>5</v>
      </c>
      <c r="E222">
        <v>6</v>
      </c>
      <c r="F222">
        <v>1</v>
      </c>
      <c r="G222">
        <v>17</v>
      </c>
    </row>
    <row r="223" spans="1:7" x14ac:dyDescent="0.35">
      <c r="A223" t="s">
        <v>178</v>
      </c>
      <c r="B223">
        <v>0</v>
      </c>
      <c r="C223">
        <v>1</v>
      </c>
      <c r="D223">
        <v>6</v>
      </c>
      <c r="E223">
        <v>5</v>
      </c>
      <c r="F223">
        <v>0</v>
      </c>
      <c r="G223">
        <v>12</v>
      </c>
    </row>
    <row r="224" spans="1:7" x14ac:dyDescent="0.35">
      <c r="A224" t="s">
        <v>178</v>
      </c>
      <c r="B224">
        <v>0</v>
      </c>
      <c r="C224">
        <v>1</v>
      </c>
      <c r="D224">
        <v>7</v>
      </c>
      <c r="E224">
        <v>7</v>
      </c>
      <c r="F224">
        <v>0</v>
      </c>
      <c r="G224">
        <v>5</v>
      </c>
    </row>
    <row r="225" spans="1:7" x14ac:dyDescent="0.35">
      <c r="A225" t="s">
        <v>178</v>
      </c>
      <c r="B225">
        <v>0</v>
      </c>
      <c r="C225">
        <v>2</v>
      </c>
      <c r="D225">
        <v>6</v>
      </c>
      <c r="E225">
        <v>5</v>
      </c>
      <c r="F225">
        <v>1</v>
      </c>
      <c r="G225">
        <v>13</v>
      </c>
    </row>
    <row r="226" spans="1:7" x14ac:dyDescent="0.35">
      <c r="A226" t="s">
        <v>178</v>
      </c>
      <c r="B226">
        <v>0</v>
      </c>
      <c r="C226">
        <v>2</v>
      </c>
      <c r="D226">
        <v>7</v>
      </c>
      <c r="E226">
        <v>5</v>
      </c>
      <c r="F226">
        <v>0</v>
      </c>
      <c r="G226">
        <v>8</v>
      </c>
    </row>
    <row r="227" spans="1:7" x14ac:dyDescent="0.35">
      <c r="A227" t="s">
        <v>142</v>
      </c>
      <c r="B227">
        <v>0</v>
      </c>
      <c r="C227">
        <v>0</v>
      </c>
      <c r="D227">
        <v>0</v>
      </c>
      <c r="E227">
        <v>16</v>
      </c>
      <c r="F227">
        <v>1</v>
      </c>
      <c r="G227">
        <v>2</v>
      </c>
    </row>
    <row r="228" spans="1:7" x14ac:dyDescent="0.35">
      <c r="A228" t="s">
        <v>142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0</v>
      </c>
    </row>
    <row r="229" spans="1:7" x14ac:dyDescent="0.35">
      <c r="A229" t="s">
        <v>142</v>
      </c>
      <c r="B229">
        <v>0</v>
      </c>
      <c r="C229">
        <v>0</v>
      </c>
      <c r="D229">
        <v>2</v>
      </c>
      <c r="E229">
        <v>1</v>
      </c>
      <c r="F229">
        <v>1</v>
      </c>
      <c r="G229">
        <v>17</v>
      </c>
    </row>
    <row r="230" spans="1:7" x14ac:dyDescent="0.35">
      <c r="A230" t="s">
        <v>142</v>
      </c>
      <c r="B230">
        <v>0</v>
      </c>
      <c r="C230">
        <v>0</v>
      </c>
      <c r="D230">
        <v>3</v>
      </c>
      <c r="E230">
        <v>2</v>
      </c>
      <c r="F230">
        <v>0</v>
      </c>
      <c r="G230">
        <v>15</v>
      </c>
    </row>
    <row r="231" spans="1:7" x14ac:dyDescent="0.35">
      <c r="A231" t="s">
        <v>142</v>
      </c>
      <c r="B231">
        <v>0</v>
      </c>
      <c r="C231">
        <v>0</v>
      </c>
      <c r="D231">
        <v>4</v>
      </c>
      <c r="E231">
        <v>2</v>
      </c>
      <c r="F231">
        <v>0</v>
      </c>
      <c r="G231">
        <v>13</v>
      </c>
    </row>
    <row r="232" spans="1:7" x14ac:dyDescent="0.35">
      <c r="A232" t="s">
        <v>142</v>
      </c>
      <c r="B232">
        <v>0</v>
      </c>
      <c r="C232">
        <v>0</v>
      </c>
      <c r="D232">
        <v>5</v>
      </c>
      <c r="E232">
        <v>0</v>
      </c>
      <c r="F232">
        <v>0</v>
      </c>
      <c r="G232">
        <v>13</v>
      </c>
    </row>
    <row r="233" spans="1:7" x14ac:dyDescent="0.35">
      <c r="A233" t="s">
        <v>142</v>
      </c>
      <c r="B233">
        <v>0</v>
      </c>
      <c r="C233">
        <v>0</v>
      </c>
      <c r="D233">
        <v>6</v>
      </c>
      <c r="E233">
        <v>0</v>
      </c>
      <c r="F233">
        <v>0</v>
      </c>
      <c r="G233">
        <v>13</v>
      </c>
    </row>
    <row r="234" spans="1:7" x14ac:dyDescent="0.35">
      <c r="A234" t="s">
        <v>142</v>
      </c>
      <c r="B234">
        <v>0</v>
      </c>
      <c r="C234">
        <v>0</v>
      </c>
      <c r="D234">
        <v>7</v>
      </c>
      <c r="E234">
        <v>0</v>
      </c>
      <c r="F234">
        <v>0</v>
      </c>
      <c r="G234">
        <v>13</v>
      </c>
    </row>
    <row r="235" spans="1:7" x14ac:dyDescent="0.35">
      <c r="A235" t="s">
        <v>142</v>
      </c>
      <c r="B235">
        <v>0</v>
      </c>
      <c r="C235">
        <v>1</v>
      </c>
      <c r="D235">
        <v>0</v>
      </c>
      <c r="E235">
        <v>5</v>
      </c>
      <c r="F235">
        <v>1</v>
      </c>
      <c r="G235">
        <v>13</v>
      </c>
    </row>
    <row r="236" spans="1:7" x14ac:dyDescent="0.35">
      <c r="A236" t="s">
        <v>142</v>
      </c>
      <c r="B236">
        <v>0</v>
      </c>
      <c r="C236">
        <v>1</v>
      </c>
      <c r="D236">
        <v>1</v>
      </c>
      <c r="E236">
        <v>2</v>
      </c>
      <c r="F236">
        <v>0</v>
      </c>
      <c r="G236">
        <v>11</v>
      </c>
    </row>
    <row r="237" spans="1:7" x14ac:dyDescent="0.35">
      <c r="A237" t="s">
        <v>142</v>
      </c>
      <c r="B237">
        <v>0</v>
      </c>
      <c r="C237">
        <v>2</v>
      </c>
      <c r="D237">
        <v>2</v>
      </c>
      <c r="E237">
        <v>1</v>
      </c>
      <c r="F237">
        <v>1</v>
      </c>
      <c r="G237">
        <v>17</v>
      </c>
    </row>
    <row r="238" spans="1:7" x14ac:dyDescent="0.35">
      <c r="A238" t="s">
        <v>142</v>
      </c>
      <c r="B238">
        <v>0</v>
      </c>
      <c r="C238">
        <v>2</v>
      </c>
      <c r="D238">
        <v>3</v>
      </c>
      <c r="E238">
        <v>3</v>
      </c>
      <c r="F238">
        <v>0</v>
      </c>
      <c r="G238">
        <v>14</v>
      </c>
    </row>
    <row r="239" spans="1:7" x14ac:dyDescent="0.35">
      <c r="A239" t="s">
        <v>142</v>
      </c>
      <c r="B239">
        <v>0</v>
      </c>
      <c r="C239">
        <v>2</v>
      </c>
      <c r="D239">
        <v>4</v>
      </c>
      <c r="E239">
        <v>2</v>
      </c>
      <c r="F239">
        <v>0</v>
      </c>
      <c r="G239">
        <v>12</v>
      </c>
    </row>
    <row r="240" spans="1:7" x14ac:dyDescent="0.35">
      <c r="A240" t="s">
        <v>142</v>
      </c>
      <c r="B240">
        <v>0</v>
      </c>
      <c r="C240">
        <v>2</v>
      </c>
      <c r="D240">
        <v>6</v>
      </c>
      <c r="E240">
        <v>1</v>
      </c>
      <c r="F240">
        <v>0</v>
      </c>
      <c r="G240">
        <v>11</v>
      </c>
    </row>
    <row r="241" spans="1:7" x14ac:dyDescent="0.35">
      <c r="A241" t="s">
        <v>142</v>
      </c>
      <c r="B241">
        <v>1</v>
      </c>
      <c r="C241">
        <v>0</v>
      </c>
      <c r="D241">
        <v>4</v>
      </c>
      <c r="E241">
        <v>3</v>
      </c>
      <c r="F241">
        <v>1</v>
      </c>
      <c r="G241">
        <v>15</v>
      </c>
    </row>
    <row r="242" spans="1:7" x14ac:dyDescent="0.35">
      <c r="A242" t="s">
        <v>142</v>
      </c>
      <c r="B242">
        <v>1</v>
      </c>
      <c r="C242">
        <v>0</v>
      </c>
      <c r="D242">
        <v>5</v>
      </c>
      <c r="E242">
        <v>6</v>
      </c>
      <c r="F242">
        <v>0</v>
      </c>
      <c r="G242">
        <v>9</v>
      </c>
    </row>
    <row r="243" spans="1:7" x14ac:dyDescent="0.35">
      <c r="A243" t="s">
        <v>142</v>
      </c>
      <c r="B243">
        <v>1</v>
      </c>
      <c r="C243">
        <v>0</v>
      </c>
      <c r="D243">
        <v>6</v>
      </c>
      <c r="E243">
        <v>1</v>
      </c>
      <c r="F243">
        <v>0</v>
      </c>
      <c r="G243">
        <v>8</v>
      </c>
    </row>
    <row r="244" spans="1:7" x14ac:dyDescent="0.35">
      <c r="A244" t="s">
        <v>142</v>
      </c>
      <c r="B244">
        <v>1</v>
      </c>
      <c r="C244">
        <v>1</v>
      </c>
      <c r="D244">
        <v>6</v>
      </c>
      <c r="E244">
        <v>8</v>
      </c>
      <c r="F244">
        <v>1</v>
      </c>
      <c r="G244">
        <v>10</v>
      </c>
    </row>
    <row r="245" spans="1:7" x14ac:dyDescent="0.35">
      <c r="A245" t="s">
        <v>142</v>
      </c>
      <c r="B245">
        <v>1</v>
      </c>
      <c r="C245">
        <v>2</v>
      </c>
      <c r="D245">
        <v>6</v>
      </c>
      <c r="E245">
        <v>2</v>
      </c>
      <c r="F245">
        <v>1</v>
      </c>
      <c r="G245">
        <v>16</v>
      </c>
    </row>
    <row r="246" spans="1:7" x14ac:dyDescent="0.35">
      <c r="A246" t="s">
        <v>142</v>
      </c>
      <c r="B246">
        <v>1</v>
      </c>
      <c r="C246">
        <v>2</v>
      </c>
      <c r="D246">
        <v>7</v>
      </c>
      <c r="E246">
        <v>4</v>
      </c>
      <c r="F246">
        <v>0</v>
      </c>
      <c r="G246">
        <v>12</v>
      </c>
    </row>
    <row r="247" spans="1:7" x14ac:dyDescent="0.35">
      <c r="A247" t="s">
        <v>179</v>
      </c>
      <c r="B247">
        <v>0</v>
      </c>
      <c r="C247">
        <v>0</v>
      </c>
      <c r="D247">
        <v>0</v>
      </c>
      <c r="E247">
        <v>41</v>
      </c>
      <c r="F247">
        <v>3</v>
      </c>
      <c r="G247">
        <v>13</v>
      </c>
    </row>
    <row r="248" spans="1:7" x14ac:dyDescent="0.35">
      <c r="A248" t="s">
        <v>179</v>
      </c>
      <c r="B248">
        <v>0</v>
      </c>
      <c r="C248">
        <v>0</v>
      </c>
      <c r="D248">
        <v>1</v>
      </c>
      <c r="E248">
        <v>5</v>
      </c>
      <c r="F248">
        <v>0</v>
      </c>
      <c r="G248">
        <v>8</v>
      </c>
    </row>
    <row r="249" spans="1:7" x14ac:dyDescent="0.35">
      <c r="A249" t="s">
        <v>179</v>
      </c>
      <c r="B249">
        <v>0</v>
      </c>
      <c r="C249">
        <v>0</v>
      </c>
      <c r="D249">
        <v>2</v>
      </c>
      <c r="E249">
        <v>3</v>
      </c>
      <c r="F249">
        <v>0</v>
      </c>
      <c r="G249">
        <v>5</v>
      </c>
    </row>
    <row r="250" spans="1:7" x14ac:dyDescent="0.35">
      <c r="A250" t="s">
        <v>179</v>
      </c>
      <c r="B250">
        <v>0</v>
      </c>
      <c r="C250">
        <v>0</v>
      </c>
      <c r="D250">
        <v>3</v>
      </c>
      <c r="E250">
        <v>4</v>
      </c>
      <c r="F250">
        <v>0</v>
      </c>
      <c r="G250">
        <v>1</v>
      </c>
    </row>
    <row r="251" spans="1:7" x14ac:dyDescent="0.35">
      <c r="A251" t="s">
        <v>179</v>
      </c>
      <c r="B251">
        <v>0</v>
      </c>
      <c r="C251">
        <v>0</v>
      </c>
      <c r="D251">
        <v>4</v>
      </c>
      <c r="E251">
        <v>4</v>
      </c>
      <c r="F251">
        <v>1</v>
      </c>
      <c r="G251">
        <v>15</v>
      </c>
    </row>
    <row r="252" spans="1:7" x14ac:dyDescent="0.35">
      <c r="A252" t="s">
        <v>179</v>
      </c>
      <c r="B252">
        <v>0</v>
      </c>
      <c r="C252">
        <v>0</v>
      </c>
      <c r="D252">
        <v>5</v>
      </c>
      <c r="E252">
        <v>0</v>
      </c>
      <c r="F252">
        <v>0</v>
      </c>
      <c r="G252">
        <v>15</v>
      </c>
    </row>
    <row r="253" spans="1:7" x14ac:dyDescent="0.35">
      <c r="A253" t="s">
        <v>179</v>
      </c>
      <c r="B253">
        <v>0</v>
      </c>
      <c r="C253">
        <v>0</v>
      </c>
      <c r="D253">
        <v>6</v>
      </c>
      <c r="E253">
        <v>0</v>
      </c>
      <c r="F253">
        <v>0</v>
      </c>
      <c r="G253">
        <v>15</v>
      </c>
    </row>
    <row r="254" spans="1:7" x14ac:dyDescent="0.35">
      <c r="A254" t="s">
        <v>179</v>
      </c>
      <c r="B254">
        <v>0</v>
      </c>
      <c r="C254">
        <v>0</v>
      </c>
      <c r="D254">
        <v>7</v>
      </c>
      <c r="E254">
        <v>0</v>
      </c>
      <c r="F254">
        <v>0</v>
      </c>
      <c r="G254">
        <v>15</v>
      </c>
    </row>
    <row r="255" spans="1:7" x14ac:dyDescent="0.35">
      <c r="A255" t="s">
        <v>179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17</v>
      </c>
    </row>
    <row r="256" spans="1:7" x14ac:dyDescent="0.35">
      <c r="A256" t="s">
        <v>179</v>
      </c>
      <c r="B256">
        <v>0</v>
      </c>
      <c r="C256">
        <v>1</v>
      </c>
      <c r="D256">
        <v>1</v>
      </c>
      <c r="E256">
        <v>3</v>
      </c>
      <c r="F256">
        <v>0</v>
      </c>
      <c r="G256">
        <v>14</v>
      </c>
    </row>
    <row r="257" spans="1:7" x14ac:dyDescent="0.35">
      <c r="A257" t="s">
        <v>179</v>
      </c>
      <c r="B257">
        <v>0</v>
      </c>
      <c r="C257">
        <v>1</v>
      </c>
      <c r="D257">
        <v>2</v>
      </c>
      <c r="E257">
        <v>4</v>
      </c>
      <c r="F257">
        <v>0</v>
      </c>
      <c r="G257">
        <v>10</v>
      </c>
    </row>
    <row r="258" spans="1:7" x14ac:dyDescent="0.35">
      <c r="A258" t="s">
        <v>179</v>
      </c>
      <c r="B258">
        <v>0</v>
      </c>
      <c r="C258">
        <v>1</v>
      </c>
      <c r="D258">
        <v>3</v>
      </c>
      <c r="E258">
        <v>2</v>
      </c>
      <c r="F258">
        <v>0</v>
      </c>
      <c r="G258">
        <v>8</v>
      </c>
    </row>
    <row r="259" spans="1:7" x14ac:dyDescent="0.35">
      <c r="A259" t="s">
        <v>179</v>
      </c>
      <c r="B259">
        <v>0</v>
      </c>
      <c r="C259">
        <v>1</v>
      </c>
      <c r="D259">
        <v>4</v>
      </c>
      <c r="E259">
        <v>8</v>
      </c>
      <c r="F259">
        <v>0</v>
      </c>
      <c r="G259">
        <v>0</v>
      </c>
    </row>
    <row r="260" spans="1:7" x14ac:dyDescent="0.35">
      <c r="A260" t="s">
        <v>179</v>
      </c>
      <c r="B260">
        <v>0</v>
      </c>
      <c r="C260">
        <v>1</v>
      </c>
      <c r="D260">
        <v>5</v>
      </c>
      <c r="E260">
        <v>9</v>
      </c>
      <c r="F260">
        <v>1</v>
      </c>
      <c r="G260">
        <v>9</v>
      </c>
    </row>
    <row r="261" spans="1:7" x14ac:dyDescent="0.35">
      <c r="A261" t="s">
        <v>179</v>
      </c>
      <c r="B261">
        <v>0</v>
      </c>
      <c r="C261">
        <v>1</v>
      </c>
      <c r="D261">
        <v>6</v>
      </c>
      <c r="E261">
        <v>2</v>
      </c>
      <c r="F261">
        <v>0</v>
      </c>
      <c r="G261">
        <v>7</v>
      </c>
    </row>
    <row r="262" spans="1:7" x14ac:dyDescent="0.35">
      <c r="A262" t="s">
        <v>179</v>
      </c>
      <c r="B262">
        <v>0</v>
      </c>
      <c r="C262">
        <v>2</v>
      </c>
      <c r="D262">
        <v>2</v>
      </c>
      <c r="E262">
        <v>6</v>
      </c>
      <c r="F262">
        <v>1</v>
      </c>
      <c r="G262">
        <v>12</v>
      </c>
    </row>
    <row r="263" spans="1:7" x14ac:dyDescent="0.35">
      <c r="A263" t="s">
        <v>179</v>
      </c>
      <c r="B263">
        <v>0</v>
      </c>
      <c r="C263">
        <v>2</v>
      </c>
      <c r="D263">
        <v>3</v>
      </c>
      <c r="E263">
        <v>5</v>
      </c>
      <c r="F263">
        <v>0</v>
      </c>
      <c r="G263">
        <v>7</v>
      </c>
    </row>
    <row r="264" spans="1:7" x14ac:dyDescent="0.35">
      <c r="A264" t="s">
        <v>179</v>
      </c>
      <c r="B264">
        <v>0</v>
      </c>
      <c r="C264">
        <v>2</v>
      </c>
      <c r="D264">
        <v>4</v>
      </c>
      <c r="E264">
        <v>11</v>
      </c>
      <c r="F264">
        <v>1</v>
      </c>
      <c r="G264">
        <v>14</v>
      </c>
    </row>
    <row r="265" spans="1:7" x14ac:dyDescent="0.35">
      <c r="A265" t="s">
        <v>179</v>
      </c>
      <c r="B265">
        <v>0</v>
      </c>
      <c r="C265">
        <v>2</v>
      </c>
      <c r="D265">
        <v>5</v>
      </c>
      <c r="E265">
        <v>4</v>
      </c>
      <c r="F265">
        <v>0</v>
      </c>
      <c r="G265">
        <v>10</v>
      </c>
    </row>
    <row r="266" spans="1:7" x14ac:dyDescent="0.35">
      <c r="A266" t="s">
        <v>179</v>
      </c>
      <c r="B266">
        <v>0</v>
      </c>
      <c r="C266">
        <v>2</v>
      </c>
      <c r="D266">
        <v>6</v>
      </c>
      <c r="E266">
        <v>11</v>
      </c>
      <c r="F266">
        <v>1</v>
      </c>
      <c r="G266">
        <v>17</v>
      </c>
    </row>
    <row r="267" spans="1:7" x14ac:dyDescent="0.35">
      <c r="A267" t="s">
        <v>179</v>
      </c>
      <c r="B267">
        <v>0</v>
      </c>
      <c r="C267">
        <v>2</v>
      </c>
      <c r="D267">
        <v>7</v>
      </c>
      <c r="E267">
        <v>7</v>
      </c>
      <c r="F267">
        <v>0</v>
      </c>
      <c r="G267">
        <v>10</v>
      </c>
    </row>
    <row r="268" spans="1:7" x14ac:dyDescent="0.35">
      <c r="A268" t="s">
        <v>179</v>
      </c>
      <c r="B268">
        <v>1</v>
      </c>
      <c r="C268">
        <v>0</v>
      </c>
      <c r="D268">
        <v>5</v>
      </c>
      <c r="E268">
        <v>5</v>
      </c>
      <c r="F268">
        <v>1</v>
      </c>
      <c r="G268">
        <v>13</v>
      </c>
    </row>
    <row r="269" spans="1:7" x14ac:dyDescent="0.35">
      <c r="A269" t="s">
        <v>179</v>
      </c>
      <c r="B269">
        <v>1</v>
      </c>
      <c r="C269">
        <v>0</v>
      </c>
      <c r="D269">
        <v>6</v>
      </c>
      <c r="E269">
        <v>3</v>
      </c>
      <c r="F269">
        <v>0</v>
      </c>
      <c r="G269">
        <v>10</v>
      </c>
    </row>
    <row r="270" spans="1:7" x14ac:dyDescent="0.35">
      <c r="A270" t="s">
        <v>179</v>
      </c>
      <c r="B270">
        <v>1</v>
      </c>
      <c r="C270">
        <v>0</v>
      </c>
      <c r="D270">
        <v>7</v>
      </c>
      <c r="E270">
        <v>5</v>
      </c>
      <c r="F270">
        <v>0</v>
      </c>
      <c r="G270">
        <v>5</v>
      </c>
    </row>
    <row r="271" spans="1:7" x14ac:dyDescent="0.35">
      <c r="A271" t="s">
        <v>179</v>
      </c>
      <c r="B271">
        <v>1</v>
      </c>
      <c r="C271">
        <v>1</v>
      </c>
      <c r="D271">
        <v>6</v>
      </c>
      <c r="E271">
        <v>12</v>
      </c>
      <c r="F271">
        <v>1</v>
      </c>
      <c r="G271">
        <v>6</v>
      </c>
    </row>
    <row r="272" spans="1:7" x14ac:dyDescent="0.35">
      <c r="A272" t="s">
        <v>179</v>
      </c>
      <c r="B272">
        <v>1</v>
      </c>
      <c r="C272">
        <v>1</v>
      </c>
      <c r="D272">
        <v>7</v>
      </c>
      <c r="E272">
        <v>9</v>
      </c>
      <c r="F272">
        <v>1</v>
      </c>
      <c r="G272">
        <v>15</v>
      </c>
    </row>
    <row r="273" spans="1:7" x14ac:dyDescent="0.35">
      <c r="A273" t="s">
        <v>179</v>
      </c>
      <c r="B273">
        <v>1</v>
      </c>
      <c r="C273">
        <v>2</v>
      </c>
      <c r="D273">
        <v>7</v>
      </c>
      <c r="E273">
        <v>19</v>
      </c>
      <c r="F273">
        <v>2</v>
      </c>
      <c r="G273">
        <v>17</v>
      </c>
    </row>
    <row r="274" spans="1:7" x14ac:dyDescent="0.35">
      <c r="A274" t="s">
        <v>180</v>
      </c>
      <c r="B274">
        <v>0</v>
      </c>
      <c r="C274">
        <v>0</v>
      </c>
      <c r="D274">
        <v>0</v>
      </c>
      <c r="E274">
        <v>39</v>
      </c>
      <c r="F274">
        <v>3</v>
      </c>
      <c r="G274">
        <v>15</v>
      </c>
    </row>
    <row r="275" spans="1:7" x14ac:dyDescent="0.35">
      <c r="A275" t="s">
        <v>180</v>
      </c>
      <c r="B275">
        <v>0</v>
      </c>
      <c r="C275">
        <v>0</v>
      </c>
      <c r="D275">
        <v>1</v>
      </c>
      <c r="E275">
        <v>6</v>
      </c>
      <c r="F275">
        <v>0</v>
      </c>
      <c r="G275">
        <v>9</v>
      </c>
    </row>
    <row r="276" spans="1:7" x14ac:dyDescent="0.35">
      <c r="A276" t="s">
        <v>180</v>
      </c>
      <c r="B276">
        <v>0</v>
      </c>
      <c r="C276">
        <v>0</v>
      </c>
      <c r="D276">
        <v>2</v>
      </c>
      <c r="E276">
        <v>6</v>
      </c>
      <c r="F276">
        <v>0</v>
      </c>
      <c r="G276">
        <v>3</v>
      </c>
    </row>
    <row r="277" spans="1:7" x14ac:dyDescent="0.35">
      <c r="A277" t="s">
        <v>180</v>
      </c>
      <c r="B277">
        <v>0</v>
      </c>
      <c r="C277">
        <v>0</v>
      </c>
      <c r="D277">
        <v>3</v>
      </c>
      <c r="E277">
        <v>16</v>
      </c>
      <c r="F277">
        <v>1</v>
      </c>
      <c r="G277">
        <v>5</v>
      </c>
    </row>
    <row r="278" spans="1:7" x14ac:dyDescent="0.35">
      <c r="A278" t="s">
        <v>180</v>
      </c>
      <c r="B278">
        <v>0</v>
      </c>
      <c r="C278">
        <v>0</v>
      </c>
      <c r="D278">
        <v>4</v>
      </c>
      <c r="E278">
        <v>5</v>
      </c>
      <c r="F278">
        <v>0</v>
      </c>
      <c r="G278">
        <v>0</v>
      </c>
    </row>
    <row r="279" spans="1:7" x14ac:dyDescent="0.35">
      <c r="A279" t="s">
        <v>180</v>
      </c>
      <c r="B279">
        <v>0</v>
      </c>
      <c r="C279">
        <v>0</v>
      </c>
      <c r="D279">
        <v>5</v>
      </c>
      <c r="E279">
        <v>0</v>
      </c>
      <c r="F279">
        <v>0</v>
      </c>
      <c r="G279">
        <v>0</v>
      </c>
    </row>
    <row r="280" spans="1:7" x14ac:dyDescent="0.35">
      <c r="A280" t="s">
        <v>180</v>
      </c>
      <c r="B280">
        <v>0</v>
      </c>
      <c r="C280">
        <v>0</v>
      </c>
      <c r="D280">
        <v>6</v>
      </c>
      <c r="E280">
        <v>1</v>
      </c>
      <c r="F280">
        <v>1</v>
      </c>
      <c r="G280">
        <v>17</v>
      </c>
    </row>
    <row r="281" spans="1:7" x14ac:dyDescent="0.35">
      <c r="A281" t="s">
        <v>180</v>
      </c>
      <c r="B281">
        <v>0</v>
      </c>
      <c r="C281">
        <v>0</v>
      </c>
      <c r="D281">
        <v>7</v>
      </c>
      <c r="E281">
        <v>0</v>
      </c>
      <c r="F281">
        <v>0</v>
      </c>
      <c r="G281">
        <v>17</v>
      </c>
    </row>
    <row r="282" spans="1:7" x14ac:dyDescent="0.35">
      <c r="A282" t="s">
        <v>180</v>
      </c>
      <c r="B282">
        <v>0</v>
      </c>
      <c r="C282">
        <v>1</v>
      </c>
      <c r="D282">
        <v>0</v>
      </c>
      <c r="E282">
        <v>7</v>
      </c>
      <c r="F282">
        <v>1</v>
      </c>
      <c r="G282">
        <v>11</v>
      </c>
    </row>
    <row r="283" spans="1:7" x14ac:dyDescent="0.35">
      <c r="A283" t="s">
        <v>180</v>
      </c>
      <c r="B283">
        <v>0</v>
      </c>
      <c r="C283">
        <v>1</v>
      </c>
      <c r="D283">
        <v>2</v>
      </c>
      <c r="E283">
        <v>4</v>
      </c>
      <c r="F283">
        <v>0</v>
      </c>
      <c r="G283">
        <v>7</v>
      </c>
    </row>
    <row r="284" spans="1:7" x14ac:dyDescent="0.35">
      <c r="A284" t="s">
        <v>180</v>
      </c>
      <c r="B284">
        <v>0</v>
      </c>
      <c r="C284">
        <v>1</v>
      </c>
      <c r="D284">
        <v>3</v>
      </c>
      <c r="E284">
        <v>3</v>
      </c>
      <c r="F284">
        <v>0</v>
      </c>
      <c r="G284">
        <v>4</v>
      </c>
    </row>
    <row r="285" spans="1:7" x14ac:dyDescent="0.35">
      <c r="A285" t="s">
        <v>180</v>
      </c>
      <c r="B285">
        <v>0</v>
      </c>
      <c r="C285">
        <v>1</v>
      </c>
      <c r="D285">
        <v>4</v>
      </c>
      <c r="E285">
        <v>14</v>
      </c>
      <c r="F285">
        <v>1</v>
      </c>
      <c r="G285">
        <v>8</v>
      </c>
    </row>
    <row r="286" spans="1:7" x14ac:dyDescent="0.35">
      <c r="A286" t="s">
        <v>180</v>
      </c>
      <c r="B286">
        <v>0</v>
      </c>
      <c r="C286">
        <v>1</v>
      </c>
      <c r="D286">
        <v>5</v>
      </c>
      <c r="E286">
        <v>24</v>
      </c>
      <c r="F286">
        <v>1</v>
      </c>
      <c r="G286">
        <v>2</v>
      </c>
    </row>
    <row r="287" spans="1:7" x14ac:dyDescent="0.35">
      <c r="A287" t="s">
        <v>180</v>
      </c>
      <c r="B287">
        <v>0</v>
      </c>
      <c r="C287">
        <v>1</v>
      </c>
      <c r="D287">
        <v>6</v>
      </c>
      <c r="E287">
        <v>16</v>
      </c>
      <c r="F287">
        <v>1</v>
      </c>
      <c r="G287">
        <v>4</v>
      </c>
    </row>
    <row r="288" spans="1:7" x14ac:dyDescent="0.35">
      <c r="A288" t="s">
        <v>180</v>
      </c>
      <c r="B288">
        <v>0</v>
      </c>
      <c r="C288">
        <v>1</v>
      </c>
      <c r="D288">
        <v>7</v>
      </c>
      <c r="E288">
        <v>1</v>
      </c>
      <c r="F288">
        <v>0</v>
      </c>
      <c r="G288">
        <v>3</v>
      </c>
    </row>
    <row r="289" spans="1:7" x14ac:dyDescent="0.35">
      <c r="A289" t="s">
        <v>180</v>
      </c>
      <c r="B289">
        <v>0</v>
      </c>
      <c r="C289">
        <v>2</v>
      </c>
      <c r="D289">
        <v>2</v>
      </c>
      <c r="E289">
        <v>1</v>
      </c>
      <c r="F289">
        <v>1</v>
      </c>
      <c r="G289">
        <v>17</v>
      </c>
    </row>
    <row r="290" spans="1:7" x14ac:dyDescent="0.35">
      <c r="A290" t="s">
        <v>180</v>
      </c>
      <c r="B290">
        <v>0</v>
      </c>
      <c r="C290">
        <v>2</v>
      </c>
      <c r="D290">
        <v>3</v>
      </c>
      <c r="E290">
        <v>1</v>
      </c>
      <c r="F290">
        <v>0</v>
      </c>
      <c r="G290">
        <v>16</v>
      </c>
    </row>
    <row r="291" spans="1:7" x14ac:dyDescent="0.35">
      <c r="A291" t="s">
        <v>180</v>
      </c>
      <c r="B291">
        <v>0</v>
      </c>
      <c r="C291">
        <v>2</v>
      </c>
      <c r="D291">
        <v>5</v>
      </c>
      <c r="E291">
        <v>3</v>
      </c>
      <c r="F291">
        <v>0</v>
      </c>
      <c r="G291">
        <v>13</v>
      </c>
    </row>
    <row r="292" spans="1:7" x14ac:dyDescent="0.35">
      <c r="A292" t="s">
        <v>180</v>
      </c>
      <c r="B292">
        <v>0</v>
      </c>
      <c r="C292">
        <v>2</v>
      </c>
      <c r="D292">
        <v>6</v>
      </c>
      <c r="E292">
        <v>12</v>
      </c>
      <c r="F292">
        <v>0</v>
      </c>
      <c r="G292">
        <v>1</v>
      </c>
    </row>
    <row r="293" spans="1:7" x14ac:dyDescent="0.35">
      <c r="A293" t="s">
        <v>180</v>
      </c>
      <c r="B293">
        <v>0</v>
      </c>
      <c r="C293">
        <v>2</v>
      </c>
      <c r="D293">
        <v>7</v>
      </c>
      <c r="E293">
        <v>3</v>
      </c>
      <c r="F293">
        <v>1</v>
      </c>
      <c r="G293">
        <v>16</v>
      </c>
    </row>
    <row r="294" spans="1:7" x14ac:dyDescent="0.35">
      <c r="A294" t="s">
        <v>180</v>
      </c>
      <c r="B294">
        <v>1</v>
      </c>
      <c r="C294">
        <v>0</v>
      </c>
      <c r="D294">
        <v>4</v>
      </c>
      <c r="E294">
        <v>2</v>
      </c>
      <c r="F294">
        <v>1</v>
      </c>
      <c r="G294">
        <v>16</v>
      </c>
    </row>
    <row r="295" spans="1:7" x14ac:dyDescent="0.35">
      <c r="A295" t="s">
        <v>180</v>
      </c>
      <c r="B295">
        <v>1</v>
      </c>
      <c r="C295">
        <v>0</v>
      </c>
      <c r="D295">
        <v>5</v>
      </c>
      <c r="E295">
        <v>1</v>
      </c>
      <c r="F295">
        <v>0</v>
      </c>
      <c r="G295">
        <v>15</v>
      </c>
    </row>
    <row r="296" spans="1:7" x14ac:dyDescent="0.35">
      <c r="A296" t="s">
        <v>180</v>
      </c>
      <c r="B296">
        <v>1</v>
      </c>
      <c r="C296">
        <v>0</v>
      </c>
      <c r="D296">
        <v>7</v>
      </c>
      <c r="E296">
        <v>5</v>
      </c>
      <c r="F296">
        <v>0</v>
      </c>
      <c r="G296">
        <v>10</v>
      </c>
    </row>
    <row r="297" spans="1:7" x14ac:dyDescent="0.35">
      <c r="A297" t="s">
        <v>180</v>
      </c>
      <c r="B297">
        <v>1</v>
      </c>
      <c r="C297">
        <v>2</v>
      </c>
      <c r="D297">
        <v>6</v>
      </c>
      <c r="E297">
        <v>3</v>
      </c>
      <c r="F297">
        <v>1</v>
      </c>
      <c r="G297">
        <v>15</v>
      </c>
    </row>
    <row r="298" spans="1:7" x14ac:dyDescent="0.35">
      <c r="A298" t="s">
        <v>181</v>
      </c>
      <c r="B298">
        <v>0</v>
      </c>
      <c r="C298">
        <v>0</v>
      </c>
      <c r="D298">
        <v>0</v>
      </c>
      <c r="E298">
        <v>15</v>
      </c>
      <c r="F298">
        <v>1</v>
      </c>
      <c r="G298">
        <v>3</v>
      </c>
    </row>
    <row r="299" spans="1:7" x14ac:dyDescent="0.35">
      <c r="A299" t="s">
        <v>181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</row>
    <row r="300" spans="1:7" x14ac:dyDescent="0.35">
      <c r="A300" t="s">
        <v>181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3</v>
      </c>
    </row>
    <row r="301" spans="1:7" x14ac:dyDescent="0.35">
      <c r="A301" t="s">
        <v>181</v>
      </c>
      <c r="B301">
        <v>0</v>
      </c>
      <c r="C301">
        <v>0</v>
      </c>
      <c r="D301">
        <v>3</v>
      </c>
      <c r="E301">
        <v>0</v>
      </c>
      <c r="F301">
        <v>0</v>
      </c>
      <c r="G301">
        <v>3</v>
      </c>
    </row>
    <row r="302" spans="1:7" x14ac:dyDescent="0.35">
      <c r="A302" t="s">
        <v>181</v>
      </c>
      <c r="B302">
        <v>0</v>
      </c>
      <c r="C302">
        <v>0</v>
      </c>
      <c r="D302">
        <v>4</v>
      </c>
      <c r="E302">
        <v>0</v>
      </c>
      <c r="F302">
        <v>0</v>
      </c>
      <c r="G302">
        <v>3</v>
      </c>
    </row>
    <row r="303" spans="1:7" x14ac:dyDescent="0.35">
      <c r="A303" t="s">
        <v>181</v>
      </c>
      <c r="B303">
        <v>0</v>
      </c>
      <c r="C303">
        <v>0</v>
      </c>
      <c r="D303">
        <v>5</v>
      </c>
      <c r="E303">
        <v>0</v>
      </c>
      <c r="F303">
        <v>0</v>
      </c>
      <c r="G303">
        <v>3</v>
      </c>
    </row>
    <row r="304" spans="1:7" x14ac:dyDescent="0.35">
      <c r="A304" t="s">
        <v>181</v>
      </c>
      <c r="B304">
        <v>0</v>
      </c>
      <c r="C304">
        <v>0</v>
      </c>
      <c r="D304">
        <v>6</v>
      </c>
      <c r="E304">
        <v>0</v>
      </c>
      <c r="F304">
        <v>0</v>
      </c>
      <c r="G304">
        <v>3</v>
      </c>
    </row>
    <row r="305" spans="1:7" x14ac:dyDescent="0.35">
      <c r="A305" t="s">
        <v>181</v>
      </c>
      <c r="B305">
        <v>0</v>
      </c>
      <c r="C305">
        <v>0</v>
      </c>
      <c r="D305">
        <v>7</v>
      </c>
      <c r="E305">
        <v>0</v>
      </c>
      <c r="F305">
        <v>0</v>
      </c>
      <c r="G305">
        <v>3</v>
      </c>
    </row>
    <row r="306" spans="1:7" x14ac:dyDescent="0.35">
      <c r="A306" t="s">
        <v>181</v>
      </c>
      <c r="B306">
        <v>0</v>
      </c>
      <c r="C306">
        <v>1</v>
      </c>
      <c r="D306">
        <v>0</v>
      </c>
      <c r="E306">
        <v>13</v>
      </c>
      <c r="F306">
        <v>1</v>
      </c>
      <c r="G306">
        <v>5</v>
      </c>
    </row>
    <row r="307" spans="1:7" x14ac:dyDescent="0.35">
      <c r="A307" t="s">
        <v>181</v>
      </c>
      <c r="B307">
        <v>0</v>
      </c>
      <c r="C307">
        <v>1</v>
      </c>
      <c r="D307">
        <v>3</v>
      </c>
      <c r="E307">
        <v>1</v>
      </c>
      <c r="F307">
        <v>0</v>
      </c>
      <c r="G307">
        <v>4</v>
      </c>
    </row>
    <row r="308" spans="1:7" x14ac:dyDescent="0.35">
      <c r="A308" t="s">
        <v>181</v>
      </c>
      <c r="B308">
        <v>0</v>
      </c>
      <c r="C308">
        <v>1</v>
      </c>
      <c r="D308">
        <v>4</v>
      </c>
      <c r="E308">
        <v>1</v>
      </c>
      <c r="F308">
        <v>0</v>
      </c>
      <c r="G308">
        <v>3</v>
      </c>
    </row>
    <row r="309" spans="1:7" x14ac:dyDescent="0.35">
      <c r="A309" t="s">
        <v>181</v>
      </c>
      <c r="B309">
        <v>0</v>
      </c>
      <c r="C309">
        <v>1</v>
      </c>
      <c r="D309">
        <v>5</v>
      </c>
      <c r="E309">
        <v>2</v>
      </c>
      <c r="F309">
        <v>0</v>
      </c>
      <c r="G309">
        <v>1</v>
      </c>
    </row>
    <row r="310" spans="1:7" x14ac:dyDescent="0.35">
      <c r="A310" t="s">
        <v>181</v>
      </c>
      <c r="B310">
        <v>0</v>
      </c>
      <c r="C310">
        <v>2</v>
      </c>
      <c r="D310">
        <v>2</v>
      </c>
      <c r="E310">
        <v>7</v>
      </c>
      <c r="F310">
        <v>1</v>
      </c>
      <c r="G310">
        <v>11</v>
      </c>
    </row>
    <row r="311" spans="1:7" x14ac:dyDescent="0.35">
      <c r="A311" t="s">
        <v>181</v>
      </c>
      <c r="B311">
        <v>0</v>
      </c>
      <c r="C311">
        <v>2</v>
      </c>
      <c r="D311">
        <v>3</v>
      </c>
      <c r="E311">
        <v>5</v>
      </c>
      <c r="F311">
        <v>0</v>
      </c>
      <c r="G311">
        <v>6</v>
      </c>
    </row>
    <row r="312" spans="1:7" x14ac:dyDescent="0.35">
      <c r="A312" t="s">
        <v>181</v>
      </c>
      <c r="B312">
        <v>0</v>
      </c>
      <c r="C312">
        <v>2</v>
      </c>
      <c r="D312">
        <v>4</v>
      </c>
      <c r="E312">
        <v>9</v>
      </c>
      <c r="F312">
        <v>1</v>
      </c>
      <c r="G312">
        <v>15</v>
      </c>
    </row>
    <row r="313" spans="1:7" x14ac:dyDescent="0.35">
      <c r="A313" t="s">
        <v>181</v>
      </c>
      <c r="B313">
        <v>0</v>
      </c>
      <c r="C313">
        <v>2</v>
      </c>
      <c r="D313">
        <v>5</v>
      </c>
      <c r="E313">
        <v>2</v>
      </c>
      <c r="F313">
        <v>0</v>
      </c>
      <c r="G313">
        <v>13</v>
      </c>
    </row>
    <row r="314" spans="1:7" x14ac:dyDescent="0.35">
      <c r="A314" t="s">
        <v>181</v>
      </c>
      <c r="B314">
        <v>0</v>
      </c>
      <c r="C314">
        <v>2</v>
      </c>
      <c r="D314">
        <v>6</v>
      </c>
      <c r="E314">
        <v>2</v>
      </c>
      <c r="F314">
        <v>0</v>
      </c>
      <c r="G314">
        <v>11</v>
      </c>
    </row>
    <row r="315" spans="1:7" x14ac:dyDescent="0.35">
      <c r="A315" t="s">
        <v>181</v>
      </c>
      <c r="B315">
        <v>0</v>
      </c>
      <c r="C315">
        <v>2</v>
      </c>
      <c r="D315">
        <v>7</v>
      </c>
      <c r="E315">
        <v>4</v>
      </c>
      <c r="F315">
        <v>0</v>
      </c>
      <c r="G315">
        <v>7</v>
      </c>
    </row>
    <row r="316" spans="1:7" x14ac:dyDescent="0.35">
      <c r="A316" t="s">
        <v>181</v>
      </c>
      <c r="B316">
        <v>1</v>
      </c>
      <c r="C316">
        <v>0</v>
      </c>
      <c r="D316">
        <v>4</v>
      </c>
      <c r="E316">
        <v>1</v>
      </c>
      <c r="F316">
        <v>1</v>
      </c>
      <c r="G316">
        <v>17</v>
      </c>
    </row>
    <row r="317" spans="1:7" x14ac:dyDescent="0.35">
      <c r="A317" t="s">
        <v>181</v>
      </c>
      <c r="B317">
        <v>1</v>
      </c>
      <c r="C317">
        <v>0</v>
      </c>
      <c r="D317">
        <v>5</v>
      </c>
      <c r="E317">
        <v>4</v>
      </c>
      <c r="F317">
        <v>0</v>
      </c>
      <c r="G317">
        <v>13</v>
      </c>
    </row>
    <row r="318" spans="1:7" x14ac:dyDescent="0.35">
      <c r="A318" t="s">
        <v>181</v>
      </c>
      <c r="B318">
        <v>1</v>
      </c>
      <c r="C318">
        <v>0</v>
      </c>
      <c r="D318">
        <v>6</v>
      </c>
      <c r="E318">
        <v>2</v>
      </c>
      <c r="F318">
        <v>0</v>
      </c>
      <c r="G318">
        <v>11</v>
      </c>
    </row>
    <row r="319" spans="1:7" x14ac:dyDescent="0.35">
      <c r="A319" t="s">
        <v>181</v>
      </c>
      <c r="B319">
        <v>1</v>
      </c>
      <c r="C319">
        <v>1</v>
      </c>
      <c r="D319">
        <v>5</v>
      </c>
      <c r="E319">
        <v>2</v>
      </c>
      <c r="F319">
        <v>1</v>
      </c>
      <c r="G319">
        <v>16</v>
      </c>
    </row>
    <row r="320" spans="1:7" x14ac:dyDescent="0.35">
      <c r="A320" t="s">
        <v>181</v>
      </c>
      <c r="B320">
        <v>1</v>
      </c>
      <c r="C320">
        <v>1</v>
      </c>
      <c r="D320">
        <v>6</v>
      </c>
      <c r="E320">
        <v>5</v>
      </c>
      <c r="F320">
        <v>0</v>
      </c>
      <c r="G320">
        <v>11</v>
      </c>
    </row>
    <row r="321" spans="1:7" x14ac:dyDescent="0.35">
      <c r="A321" t="s">
        <v>181</v>
      </c>
      <c r="B321">
        <v>1</v>
      </c>
      <c r="C321">
        <v>2</v>
      </c>
      <c r="D321">
        <v>6</v>
      </c>
      <c r="E321">
        <v>2</v>
      </c>
      <c r="F321">
        <v>1</v>
      </c>
      <c r="G321">
        <v>16</v>
      </c>
    </row>
    <row r="322" spans="1:7" x14ac:dyDescent="0.35">
      <c r="A322" t="s">
        <v>181</v>
      </c>
      <c r="B322">
        <v>1</v>
      </c>
      <c r="C322">
        <v>2</v>
      </c>
      <c r="D322">
        <v>7</v>
      </c>
      <c r="E322">
        <v>15</v>
      </c>
      <c r="F322">
        <v>0</v>
      </c>
      <c r="G322">
        <v>1</v>
      </c>
    </row>
    <row r="323" spans="1:7" x14ac:dyDescent="0.35">
      <c r="A323" t="s">
        <v>182</v>
      </c>
      <c r="B323">
        <v>0</v>
      </c>
      <c r="C323">
        <v>0</v>
      </c>
      <c r="D323">
        <v>0</v>
      </c>
      <c r="E323">
        <v>23</v>
      </c>
      <c r="F323">
        <v>2</v>
      </c>
      <c r="G323">
        <v>13</v>
      </c>
    </row>
    <row r="324" spans="1:7" x14ac:dyDescent="0.35">
      <c r="A324" t="s">
        <v>182</v>
      </c>
      <c r="B324">
        <v>0</v>
      </c>
      <c r="C324">
        <v>0</v>
      </c>
      <c r="D324">
        <v>1</v>
      </c>
      <c r="E324">
        <v>2</v>
      </c>
      <c r="F324">
        <v>0</v>
      </c>
      <c r="G324">
        <v>11</v>
      </c>
    </row>
    <row r="325" spans="1:7" x14ac:dyDescent="0.35">
      <c r="A325" t="s">
        <v>182</v>
      </c>
      <c r="B325">
        <v>0</v>
      </c>
      <c r="C325">
        <v>0</v>
      </c>
      <c r="D325">
        <v>2</v>
      </c>
      <c r="E325">
        <v>2</v>
      </c>
      <c r="F325">
        <v>0</v>
      </c>
      <c r="G325">
        <v>9</v>
      </c>
    </row>
    <row r="326" spans="1:7" x14ac:dyDescent="0.35">
      <c r="A326" t="s">
        <v>182</v>
      </c>
      <c r="B326">
        <v>0</v>
      </c>
      <c r="C326">
        <v>0</v>
      </c>
      <c r="D326">
        <v>3</v>
      </c>
      <c r="E326">
        <v>2</v>
      </c>
      <c r="F326">
        <v>0</v>
      </c>
      <c r="G326">
        <v>7</v>
      </c>
    </row>
    <row r="327" spans="1:7" x14ac:dyDescent="0.35">
      <c r="A327" t="s">
        <v>182</v>
      </c>
      <c r="B327">
        <v>0</v>
      </c>
      <c r="C327">
        <v>0</v>
      </c>
      <c r="D327">
        <v>4</v>
      </c>
      <c r="E327">
        <v>3</v>
      </c>
      <c r="F327">
        <v>0</v>
      </c>
      <c r="G327">
        <v>4</v>
      </c>
    </row>
    <row r="328" spans="1:7" x14ac:dyDescent="0.35">
      <c r="A328" t="s">
        <v>182</v>
      </c>
      <c r="B328">
        <v>0</v>
      </c>
      <c r="C328">
        <v>0</v>
      </c>
      <c r="D328">
        <v>5</v>
      </c>
      <c r="E328">
        <v>2</v>
      </c>
      <c r="F328">
        <v>0</v>
      </c>
      <c r="G328">
        <v>2</v>
      </c>
    </row>
    <row r="329" spans="1:7" x14ac:dyDescent="0.35">
      <c r="A329" t="s">
        <v>182</v>
      </c>
      <c r="B329">
        <v>0</v>
      </c>
      <c r="C329">
        <v>0</v>
      </c>
      <c r="D329">
        <v>6</v>
      </c>
      <c r="E329">
        <v>5</v>
      </c>
      <c r="F329">
        <v>1</v>
      </c>
      <c r="G329">
        <v>15</v>
      </c>
    </row>
    <row r="330" spans="1:7" x14ac:dyDescent="0.35">
      <c r="A330" t="s">
        <v>182</v>
      </c>
      <c r="B330">
        <v>0</v>
      </c>
      <c r="C330">
        <v>0</v>
      </c>
      <c r="D330">
        <v>7</v>
      </c>
      <c r="E330">
        <v>4</v>
      </c>
      <c r="F330">
        <v>0</v>
      </c>
      <c r="G330">
        <v>11</v>
      </c>
    </row>
    <row r="331" spans="1:7" x14ac:dyDescent="0.35">
      <c r="A331" t="s">
        <v>182</v>
      </c>
      <c r="B331">
        <v>0</v>
      </c>
      <c r="C331">
        <v>1</v>
      </c>
      <c r="D331">
        <v>0</v>
      </c>
      <c r="E331">
        <v>12</v>
      </c>
      <c r="F331">
        <v>1</v>
      </c>
      <c r="G331">
        <v>6</v>
      </c>
    </row>
    <row r="332" spans="1:7" x14ac:dyDescent="0.35">
      <c r="A332" t="s">
        <v>182</v>
      </c>
      <c r="B332">
        <v>0</v>
      </c>
      <c r="C332">
        <v>1</v>
      </c>
      <c r="D332">
        <v>1</v>
      </c>
      <c r="E332">
        <v>3</v>
      </c>
      <c r="F332">
        <v>0</v>
      </c>
      <c r="G332">
        <v>3</v>
      </c>
    </row>
    <row r="333" spans="1:7" x14ac:dyDescent="0.35">
      <c r="A333" t="s">
        <v>182</v>
      </c>
      <c r="B333">
        <v>0</v>
      </c>
      <c r="C333">
        <v>1</v>
      </c>
      <c r="D333">
        <v>2</v>
      </c>
      <c r="E333">
        <v>1</v>
      </c>
      <c r="F333">
        <v>0</v>
      </c>
      <c r="G333">
        <v>2</v>
      </c>
    </row>
    <row r="334" spans="1:7" x14ac:dyDescent="0.35">
      <c r="A334" t="s">
        <v>182</v>
      </c>
      <c r="B334">
        <v>0</v>
      </c>
      <c r="C334">
        <v>1</v>
      </c>
      <c r="D334">
        <v>4</v>
      </c>
      <c r="E334">
        <v>1</v>
      </c>
      <c r="F334">
        <v>0</v>
      </c>
      <c r="G334">
        <v>1</v>
      </c>
    </row>
    <row r="335" spans="1:7" x14ac:dyDescent="0.35">
      <c r="A335" t="s">
        <v>182</v>
      </c>
      <c r="B335">
        <v>0</v>
      </c>
      <c r="C335">
        <v>1</v>
      </c>
      <c r="D335">
        <v>5</v>
      </c>
      <c r="E335">
        <v>1</v>
      </c>
      <c r="F335">
        <v>0</v>
      </c>
      <c r="G335">
        <v>0</v>
      </c>
    </row>
    <row r="336" spans="1:7" x14ac:dyDescent="0.35">
      <c r="A336" t="s">
        <v>182</v>
      </c>
      <c r="B336">
        <v>0</v>
      </c>
      <c r="C336">
        <v>2</v>
      </c>
      <c r="D336">
        <v>2</v>
      </c>
      <c r="E336">
        <v>6</v>
      </c>
      <c r="F336">
        <v>1</v>
      </c>
      <c r="G336">
        <v>12</v>
      </c>
    </row>
    <row r="337" spans="1:7" x14ac:dyDescent="0.35">
      <c r="A337" t="s">
        <v>182</v>
      </c>
      <c r="B337">
        <v>0</v>
      </c>
      <c r="C337">
        <v>2</v>
      </c>
      <c r="D337">
        <v>3</v>
      </c>
      <c r="E337">
        <v>10</v>
      </c>
      <c r="F337">
        <v>0</v>
      </c>
      <c r="G337">
        <v>2</v>
      </c>
    </row>
    <row r="338" spans="1:7" x14ac:dyDescent="0.35">
      <c r="A338" t="s">
        <v>182</v>
      </c>
      <c r="B338">
        <v>0</v>
      </c>
      <c r="C338">
        <v>2</v>
      </c>
      <c r="D338">
        <v>4</v>
      </c>
      <c r="E338">
        <v>13</v>
      </c>
      <c r="F338">
        <v>1</v>
      </c>
      <c r="G338">
        <v>7</v>
      </c>
    </row>
    <row r="339" spans="1:7" x14ac:dyDescent="0.35">
      <c r="A339" t="s">
        <v>182</v>
      </c>
      <c r="B339">
        <v>1</v>
      </c>
      <c r="C339">
        <v>0</v>
      </c>
      <c r="D339">
        <v>4</v>
      </c>
      <c r="E339">
        <v>1</v>
      </c>
      <c r="F339">
        <v>1</v>
      </c>
      <c r="G339">
        <v>17</v>
      </c>
    </row>
    <row r="340" spans="1:7" x14ac:dyDescent="0.35">
      <c r="A340" t="s">
        <v>182</v>
      </c>
      <c r="B340">
        <v>1</v>
      </c>
      <c r="C340">
        <v>0</v>
      </c>
      <c r="D340">
        <v>5</v>
      </c>
      <c r="E340">
        <v>15</v>
      </c>
      <c r="F340">
        <v>0</v>
      </c>
      <c r="G340">
        <v>2</v>
      </c>
    </row>
    <row r="341" spans="1:7" x14ac:dyDescent="0.35">
      <c r="A341" t="s">
        <v>182</v>
      </c>
      <c r="B341">
        <v>1</v>
      </c>
      <c r="C341">
        <v>0</v>
      </c>
      <c r="D341">
        <v>6</v>
      </c>
      <c r="E341">
        <v>2</v>
      </c>
      <c r="F341">
        <v>0</v>
      </c>
      <c r="G341">
        <v>0</v>
      </c>
    </row>
    <row r="342" spans="1:7" x14ac:dyDescent="0.35">
      <c r="A342" t="s">
        <v>182</v>
      </c>
      <c r="B342">
        <v>1</v>
      </c>
      <c r="C342">
        <v>1</v>
      </c>
      <c r="D342">
        <v>6</v>
      </c>
      <c r="E342">
        <v>17</v>
      </c>
      <c r="F342">
        <v>1</v>
      </c>
      <c r="G342">
        <v>1</v>
      </c>
    </row>
    <row r="343" spans="1:7" x14ac:dyDescent="0.35">
      <c r="A343" t="s">
        <v>182</v>
      </c>
      <c r="B343">
        <v>1</v>
      </c>
      <c r="C343">
        <v>1</v>
      </c>
      <c r="D343">
        <v>7</v>
      </c>
      <c r="E343">
        <v>2</v>
      </c>
      <c r="F343">
        <v>1</v>
      </c>
      <c r="G343">
        <v>17</v>
      </c>
    </row>
    <row r="344" spans="1:7" x14ac:dyDescent="0.35">
      <c r="A344" t="s">
        <v>182</v>
      </c>
      <c r="B344">
        <v>1</v>
      </c>
      <c r="C344">
        <v>2</v>
      </c>
      <c r="D344">
        <v>7</v>
      </c>
      <c r="E344">
        <v>26</v>
      </c>
      <c r="F344">
        <v>2</v>
      </c>
      <c r="G344">
        <v>10</v>
      </c>
    </row>
    <row r="345" spans="1:7" x14ac:dyDescent="0.35">
      <c r="A345" t="s">
        <v>183</v>
      </c>
      <c r="B345">
        <v>0</v>
      </c>
      <c r="C345">
        <v>0</v>
      </c>
      <c r="D345">
        <v>0</v>
      </c>
      <c r="E345">
        <v>27</v>
      </c>
      <c r="F345">
        <v>2</v>
      </c>
      <c r="G345">
        <v>9</v>
      </c>
    </row>
    <row r="346" spans="1:7" x14ac:dyDescent="0.35">
      <c r="A346" t="s">
        <v>183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9</v>
      </c>
    </row>
    <row r="347" spans="1:7" x14ac:dyDescent="0.35">
      <c r="A347" t="s">
        <v>183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9</v>
      </c>
    </row>
    <row r="348" spans="1:7" x14ac:dyDescent="0.35">
      <c r="A348" t="s">
        <v>183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9</v>
      </c>
    </row>
    <row r="349" spans="1:7" x14ac:dyDescent="0.35">
      <c r="A349" t="s">
        <v>183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9</v>
      </c>
    </row>
    <row r="350" spans="1:7" x14ac:dyDescent="0.35">
      <c r="A350" t="s">
        <v>183</v>
      </c>
      <c r="B350">
        <v>0</v>
      </c>
      <c r="C350">
        <v>0</v>
      </c>
      <c r="D350">
        <v>5</v>
      </c>
      <c r="E350">
        <v>0</v>
      </c>
      <c r="F350">
        <v>0</v>
      </c>
      <c r="G350">
        <v>9</v>
      </c>
    </row>
    <row r="351" spans="1:7" x14ac:dyDescent="0.35">
      <c r="A351" t="s">
        <v>183</v>
      </c>
      <c r="B351">
        <v>0</v>
      </c>
      <c r="C351">
        <v>0</v>
      </c>
      <c r="D351">
        <v>6</v>
      </c>
      <c r="E351">
        <v>0</v>
      </c>
      <c r="F351">
        <v>0</v>
      </c>
      <c r="G351">
        <v>9</v>
      </c>
    </row>
    <row r="352" spans="1:7" x14ac:dyDescent="0.35">
      <c r="A352" t="s">
        <v>183</v>
      </c>
      <c r="B352">
        <v>0</v>
      </c>
      <c r="C352">
        <v>0</v>
      </c>
      <c r="D352">
        <v>7</v>
      </c>
      <c r="E352">
        <v>0</v>
      </c>
      <c r="F352">
        <v>0</v>
      </c>
      <c r="G352">
        <v>9</v>
      </c>
    </row>
    <row r="353" spans="1:7" x14ac:dyDescent="0.35">
      <c r="A353" t="s">
        <v>183</v>
      </c>
      <c r="B353">
        <v>0</v>
      </c>
      <c r="C353">
        <v>1</v>
      </c>
      <c r="D353">
        <v>0</v>
      </c>
      <c r="E353">
        <v>13</v>
      </c>
      <c r="F353">
        <v>1</v>
      </c>
      <c r="G353">
        <v>5</v>
      </c>
    </row>
    <row r="354" spans="1:7" x14ac:dyDescent="0.35">
      <c r="A354" t="s">
        <v>183</v>
      </c>
      <c r="B354">
        <v>0</v>
      </c>
      <c r="C354">
        <v>1</v>
      </c>
      <c r="D354">
        <v>1</v>
      </c>
      <c r="E354">
        <v>2</v>
      </c>
      <c r="F354">
        <v>0</v>
      </c>
      <c r="G354">
        <v>3</v>
      </c>
    </row>
    <row r="355" spans="1:7" x14ac:dyDescent="0.35">
      <c r="A355" t="s">
        <v>183</v>
      </c>
      <c r="B355">
        <v>0</v>
      </c>
      <c r="C355">
        <v>1</v>
      </c>
      <c r="D355">
        <v>2</v>
      </c>
      <c r="E355">
        <v>9</v>
      </c>
      <c r="F355">
        <v>1</v>
      </c>
      <c r="G355">
        <v>12</v>
      </c>
    </row>
    <row r="356" spans="1:7" x14ac:dyDescent="0.35">
      <c r="A356" t="s">
        <v>183</v>
      </c>
      <c r="B356">
        <v>0</v>
      </c>
      <c r="C356">
        <v>1</v>
      </c>
      <c r="D356">
        <v>3</v>
      </c>
      <c r="E356">
        <v>11</v>
      </c>
      <c r="F356">
        <v>0</v>
      </c>
      <c r="G356">
        <v>1</v>
      </c>
    </row>
    <row r="357" spans="1:7" x14ac:dyDescent="0.35">
      <c r="A357" t="s">
        <v>183</v>
      </c>
      <c r="B357">
        <v>0</v>
      </c>
      <c r="C357">
        <v>1</v>
      </c>
      <c r="D357">
        <v>4</v>
      </c>
      <c r="E357">
        <v>15</v>
      </c>
      <c r="F357">
        <v>1</v>
      </c>
      <c r="G357">
        <v>4</v>
      </c>
    </row>
    <row r="358" spans="1:7" x14ac:dyDescent="0.35">
      <c r="A358" t="s">
        <v>183</v>
      </c>
      <c r="B358">
        <v>0</v>
      </c>
      <c r="C358">
        <v>1</v>
      </c>
      <c r="D358">
        <v>5</v>
      </c>
      <c r="E358">
        <v>10</v>
      </c>
      <c r="F358">
        <v>1</v>
      </c>
      <c r="G358">
        <v>12</v>
      </c>
    </row>
    <row r="359" spans="1:7" x14ac:dyDescent="0.35">
      <c r="A359" t="s">
        <v>183</v>
      </c>
      <c r="B359">
        <v>0</v>
      </c>
      <c r="C359">
        <v>2</v>
      </c>
      <c r="D359">
        <v>3</v>
      </c>
      <c r="E359">
        <v>1</v>
      </c>
      <c r="F359">
        <v>1</v>
      </c>
      <c r="G359">
        <v>17</v>
      </c>
    </row>
    <row r="360" spans="1:7" x14ac:dyDescent="0.35">
      <c r="A360" t="s">
        <v>183</v>
      </c>
      <c r="B360">
        <v>0</v>
      </c>
      <c r="C360">
        <v>2</v>
      </c>
      <c r="D360">
        <v>4</v>
      </c>
      <c r="E360">
        <v>2</v>
      </c>
      <c r="F360">
        <v>0</v>
      </c>
      <c r="G360">
        <v>15</v>
      </c>
    </row>
    <row r="361" spans="1:7" x14ac:dyDescent="0.35">
      <c r="A361" t="s">
        <v>183</v>
      </c>
      <c r="B361">
        <v>0</v>
      </c>
      <c r="C361">
        <v>2</v>
      </c>
      <c r="D361">
        <v>5</v>
      </c>
      <c r="E361">
        <v>7</v>
      </c>
      <c r="F361">
        <v>0</v>
      </c>
      <c r="G361">
        <v>8</v>
      </c>
    </row>
    <row r="362" spans="1:7" x14ac:dyDescent="0.35">
      <c r="A362" t="s">
        <v>183</v>
      </c>
      <c r="B362">
        <v>0</v>
      </c>
      <c r="C362">
        <v>2</v>
      </c>
      <c r="D362">
        <v>6</v>
      </c>
      <c r="E362">
        <v>16</v>
      </c>
      <c r="F362">
        <v>1</v>
      </c>
      <c r="G362">
        <v>10</v>
      </c>
    </row>
    <row r="363" spans="1:7" x14ac:dyDescent="0.35">
      <c r="A363" t="s">
        <v>183</v>
      </c>
      <c r="B363">
        <v>0</v>
      </c>
      <c r="C363">
        <v>2</v>
      </c>
      <c r="D363">
        <v>7</v>
      </c>
      <c r="E363">
        <v>18</v>
      </c>
      <c r="F363">
        <v>1</v>
      </c>
      <c r="G363">
        <v>10</v>
      </c>
    </row>
    <row r="364" spans="1:7" x14ac:dyDescent="0.35">
      <c r="A364" t="s">
        <v>183</v>
      </c>
      <c r="B364">
        <v>1</v>
      </c>
      <c r="C364">
        <v>0</v>
      </c>
      <c r="D364">
        <v>5</v>
      </c>
      <c r="E364">
        <v>7</v>
      </c>
      <c r="F364">
        <v>1</v>
      </c>
      <c r="G364">
        <v>11</v>
      </c>
    </row>
    <row r="365" spans="1:7" x14ac:dyDescent="0.35">
      <c r="A365" t="s">
        <v>183</v>
      </c>
      <c r="B365">
        <v>1</v>
      </c>
      <c r="C365">
        <v>0</v>
      </c>
      <c r="D365">
        <v>6</v>
      </c>
      <c r="E365">
        <v>4</v>
      </c>
      <c r="F365">
        <v>0</v>
      </c>
      <c r="G365">
        <v>7</v>
      </c>
    </row>
    <row r="366" spans="1:7" x14ac:dyDescent="0.35">
      <c r="A366" t="s">
        <v>183</v>
      </c>
      <c r="B366">
        <v>1</v>
      </c>
      <c r="C366">
        <v>0</v>
      </c>
      <c r="D366">
        <v>7</v>
      </c>
      <c r="E366">
        <v>1</v>
      </c>
      <c r="F366">
        <v>0</v>
      </c>
      <c r="G366">
        <v>6</v>
      </c>
    </row>
    <row r="367" spans="1:7" x14ac:dyDescent="0.35">
      <c r="A367" t="s">
        <v>183</v>
      </c>
      <c r="B367">
        <v>1</v>
      </c>
      <c r="C367">
        <v>1</v>
      </c>
      <c r="D367">
        <v>6</v>
      </c>
      <c r="E367">
        <v>2</v>
      </c>
      <c r="F367">
        <v>1</v>
      </c>
      <c r="G367">
        <v>16</v>
      </c>
    </row>
    <row r="368" spans="1:7" x14ac:dyDescent="0.35">
      <c r="A368" t="s">
        <v>183</v>
      </c>
      <c r="B368">
        <v>1</v>
      </c>
      <c r="C368">
        <v>1</v>
      </c>
      <c r="D368">
        <v>7</v>
      </c>
      <c r="E368">
        <v>6</v>
      </c>
      <c r="F368">
        <v>0</v>
      </c>
      <c r="G368">
        <v>10</v>
      </c>
    </row>
    <row r="369" spans="1:7" x14ac:dyDescent="0.35">
      <c r="A369" t="s">
        <v>184</v>
      </c>
      <c r="B369">
        <v>0</v>
      </c>
      <c r="C369">
        <v>0</v>
      </c>
      <c r="D369">
        <v>0</v>
      </c>
      <c r="E369">
        <v>29</v>
      </c>
      <c r="F369">
        <v>2</v>
      </c>
      <c r="G369">
        <v>7</v>
      </c>
    </row>
    <row r="370" spans="1:7" x14ac:dyDescent="0.35">
      <c r="A370" t="s">
        <v>184</v>
      </c>
      <c r="B370">
        <v>0</v>
      </c>
      <c r="C370">
        <v>0</v>
      </c>
      <c r="D370">
        <v>1</v>
      </c>
      <c r="E370">
        <v>6</v>
      </c>
      <c r="F370">
        <v>0</v>
      </c>
      <c r="G370">
        <v>1</v>
      </c>
    </row>
    <row r="371" spans="1:7" x14ac:dyDescent="0.35">
      <c r="A371" t="s">
        <v>184</v>
      </c>
      <c r="B371">
        <v>0</v>
      </c>
      <c r="C371">
        <v>0</v>
      </c>
      <c r="D371">
        <v>2</v>
      </c>
      <c r="E371">
        <v>5</v>
      </c>
      <c r="F371">
        <v>1</v>
      </c>
      <c r="G371">
        <v>14</v>
      </c>
    </row>
    <row r="372" spans="1:7" x14ac:dyDescent="0.35">
      <c r="A372" t="s">
        <v>184</v>
      </c>
      <c r="B372">
        <v>0</v>
      </c>
      <c r="C372">
        <v>0</v>
      </c>
      <c r="D372">
        <v>3</v>
      </c>
      <c r="E372">
        <v>2</v>
      </c>
      <c r="F372">
        <v>0</v>
      </c>
      <c r="G372">
        <v>12</v>
      </c>
    </row>
    <row r="373" spans="1:7" x14ac:dyDescent="0.35">
      <c r="A373" t="s">
        <v>184</v>
      </c>
      <c r="B373">
        <v>0</v>
      </c>
      <c r="C373">
        <v>0</v>
      </c>
      <c r="D373">
        <v>4</v>
      </c>
      <c r="E373">
        <v>1</v>
      </c>
      <c r="F373">
        <v>0</v>
      </c>
      <c r="G373">
        <v>11</v>
      </c>
    </row>
    <row r="374" spans="1:7" x14ac:dyDescent="0.35">
      <c r="A374" t="s">
        <v>184</v>
      </c>
      <c r="B374">
        <v>0</v>
      </c>
      <c r="C374">
        <v>0</v>
      </c>
      <c r="D374">
        <v>5</v>
      </c>
      <c r="E374">
        <v>1</v>
      </c>
      <c r="F374">
        <v>0</v>
      </c>
      <c r="G374">
        <v>10</v>
      </c>
    </row>
    <row r="375" spans="1:7" x14ac:dyDescent="0.35">
      <c r="A375" t="s">
        <v>184</v>
      </c>
      <c r="B375">
        <v>0</v>
      </c>
      <c r="C375">
        <v>0</v>
      </c>
      <c r="D375">
        <v>6</v>
      </c>
      <c r="E375">
        <v>0</v>
      </c>
      <c r="F375">
        <v>0</v>
      </c>
      <c r="G375">
        <v>10</v>
      </c>
    </row>
    <row r="376" spans="1:7" x14ac:dyDescent="0.35">
      <c r="A376" t="s">
        <v>184</v>
      </c>
      <c r="B376">
        <v>0</v>
      </c>
      <c r="C376">
        <v>0</v>
      </c>
      <c r="D376">
        <v>7</v>
      </c>
      <c r="E376">
        <v>0</v>
      </c>
      <c r="F376">
        <v>0</v>
      </c>
      <c r="G376">
        <v>10</v>
      </c>
    </row>
    <row r="377" spans="1:7" x14ac:dyDescent="0.35">
      <c r="A377" t="s">
        <v>184</v>
      </c>
      <c r="B377">
        <v>0</v>
      </c>
      <c r="C377">
        <v>1</v>
      </c>
      <c r="D377">
        <v>0</v>
      </c>
      <c r="E377">
        <v>3</v>
      </c>
      <c r="F377">
        <v>1</v>
      </c>
      <c r="G377">
        <v>15</v>
      </c>
    </row>
    <row r="378" spans="1:7" x14ac:dyDescent="0.35">
      <c r="A378" t="s">
        <v>184</v>
      </c>
      <c r="B378">
        <v>0</v>
      </c>
      <c r="C378">
        <v>1</v>
      </c>
      <c r="D378">
        <v>2</v>
      </c>
      <c r="E378">
        <v>2</v>
      </c>
      <c r="F378">
        <v>0</v>
      </c>
      <c r="G378">
        <v>13</v>
      </c>
    </row>
    <row r="379" spans="1:7" x14ac:dyDescent="0.35">
      <c r="A379" t="s">
        <v>184</v>
      </c>
      <c r="B379">
        <v>0</v>
      </c>
      <c r="C379">
        <v>1</v>
      </c>
      <c r="D379">
        <v>3</v>
      </c>
      <c r="E379">
        <v>4</v>
      </c>
      <c r="F379">
        <v>0</v>
      </c>
      <c r="G379">
        <v>9</v>
      </c>
    </row>
    <row r="380" spans="1:7" x14ac:dyDescent="0.35">
      <c r="A380" t="s">
        <v>184</v>
      </c>
      <c r="B380">
        <v>0</v>
      </c>
      <c r="C380">
        <v>1</v>
      </c>
      <c r="D380">
        <v>4</v>
      </c>
      <c r="E380">
        <v>6</v>
      </c>
      <c r="F380">
        <v>0</v>
      </c>
      <c r="G380">
        <v>3</v>
      </c>
    </row>
    <row r="381" spans="1:7" x14ac:dyDescent="0.35">
      <c r="A381" t="s">
        <v>184</v>
      </c>
      <c r="B381">
        <v>0</v>
      </c>
      <c r="C381">
        <v>1</v>
      </c>
      <c r="D381">
        <v>5</v>
      </c>
      <c r="E381">
        <v>8</v>
      </c>
      <c r="F381">
        <v>1</v>
      </c>
      <c r="G381">
        <v>13</v>
      </c>
    </row>
    <row r="382" spans="1:7" x14ac:dyDescent="0.35">
      <c r="A382" t="s">
        <v>184</v>
      </c>
      <c r="B382">
        <v>0</v>
      </c>
      <c r="C382">
        <v>1</v>
      </c>
      <c r="D382">
        <v>6</v>
      </c>
      <c r="E382">
        <v>6</v>
      </c>
      <c r="F382">
        <v>0</v>
      </c>
      <c r="G382">
        <v>7</v>
      </c>
    </row>
    <row r="383" spans="1:7" x14ac:dyDescent="0.35">
      <c r="A383" t="s">
        <v>184</v>
      </c>
      <c r="B383">
        <v>0</v>
      </c>
      <c r="C383">
        <v>2</v>
      </c>
      <c r="D383">
        <v>2</v>
      </c>
      <c r="E383">
        <v>1</v>
      </c>
      <c r="F383">
        <v>1</v>
      </c>
      <c r="G383">
        <v>17</v>
      </c>
    </row>
    <row r="384" spans="1:7" x14ac:dyDescent="0.35">
      <c r="A384" t="s">
        <v>184</v>
      </c>
      <c r="B384">
        <v>0</v>
      </c>
      <c r="C384">
        <v>2</v>
      </c>
      <c r="D384">
        <v>3</v>
      </c>
      <c r="E384">
        <v>2</v>
      </c>
      <c r="F384">
        <v>0</v>
      </c>
      <c r="G384">
        <v>15</v>
      </c>
    </row>
    <row r="385" spans="1:7" x14ac:dyDescent="0.35">
      <c r="A385" t="s">
        <v>184</v>
      </c>
      <c r="B385">
        <v>0</v>
      </c>
      <c r="C385">
        <v>2</v>
      </c>
      <c r="D385">
        <v>4</v>
      </c>
      <c r="E385">
        <v>3</v>
      </c>
      <c r="F385">
        <v>0</v>
      </c>
      <c r="G385">
        <v>12</v>
      </c>
    </row>
    <row r="386" spans="1:7" x14ac:dyDescent="0.35">
      <c r="A386" t="s">
        <v>184</v>
      </c>
      <c r="B386">
        <v>0</v>
      </c>
      <c r="C386">
        <v>2</v>
      </c>
      <c r="D386">
        <v>7</v>
      </c>
      <c r="E386">
        <v>3</v>
      </c>
      <c r="F386">
        <v>0</v>
      </c>
      <c r="G386">
        <v>9</v>
      </c>
    </row>
    <row r="387" spans="1:7" x14ac:dyDescent="0.35">
      <c r="A387" t="s">
        <v>184</v>
      </c>
      <c r="B387">
        <v>1</v>
      </c>
      <c r="C387">
        <v>0</v>
      </c>
      <c r="D387">
        <v>5</v>
      </c>
      <c r="E387">
        <v>7</v>
      </c>
      <c r="F387">
        <v>1</v>
      </c>
      <c r="G387">
        <v>11</v>
      </c>
    </row>
    <row r="388" spans="1:7" x14ac:dyDescent="0.35">
      <c r="A388" t="s">
        <v>184</v>
      </c>
      <c r="B388">
        <v>1</v>
      </c>
      <c r="C388">
        <v>0</v>
      </c>
      <c r="D388">
        <v>6</v>
      </c>
      <c r="E388">
        <v>8</v>
      </c>
      <c r="F388">
        <v>0</v>
      </c>
      <c r="G388">
        <v>3</v>
      </c>
    </row>
    <row r="389" spans="1:7" x14ac:dyDescent="0.35">
      <c r="A389" t="s">
        <v>184</v>
      </c>
      <c r="B389">
        <v>1</v>
      </c>
      <c r="C389">
        <v>1</v>
      </c>
      <c r="D389">
        <v>6</v>
      </c>
      <c r="E389">
        <v>5</v>
      </c>
      <c r="F389">
        <v>1</v>
      </c>
      <c r="G389">
        <v>13</v>
      </c>
    </row>
    <row r="390" spans="1:7" x14ac:dyDescent="0.35">
      <c r="A390" t="s">
        <v>184</v>
      </c>
      <c r="B390">
        <v>1</v>
      </c>
      <c r="C390">
        <v>1</v>
      </c>
      <c r="D390">
        <v>7</v>
      </c>
      <c r="E390">
        <v>6</v>
      </c>
      <c r="F390">
        <v>0</v>
      </c>
      <c r="G390">
        <v>7</v>
      </c>
    </row>
    <row r="391" spans="1:7" x14ac:dyDescent="0.35">
      <c r="A391" t="s">
        <v>184</v>
      </c>
      <c r="B391">
        <v>1</v>
      </c>
      <c r="C391">
        <v>2</v>
      </c>
      <c r="D391">
        <v>7</v>
      </c>
      <c r="E391">
        <v>6</v>
      </c>
      <c r="F391">
        <v>1</v>
      </c>
      <c r="G391">
        <v>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 tint="0.79998168889431442"/>
  </sheetPr>
  <dimension ref="A1:G532"/>
  <sheetViews>
    <sheetView topLeftCell="A229" workbookViewId="0">
      <selection activeCell="H22" sqref="H22"/>
    </sheetView>
  </sheetViews>
  <sheetFormatPr defaultRowHeight="14.5" x14ac:dyDescent="0.35"/>
  <cols>
    <col min="1" max="1" width="10.5429687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t="s">
        <v>185</v>
      </c>
      <c r="B2">
        <v>0</v>
      </c>
      <c r="C2">
        <v>0</v>
      </c>
      <c r="D2">
        <v>0</v>
      </c>
      <c r="E2">
        <v>9</v>
      </c>
      <c r="F2">
        <v>1</v>
      </c>
      <c r="G2">
        <v>9</v>
      </c>
    </row>
    <row r="3" spans="1:7" x14ac:dyDescent="0.35">
      <c r="A3" t="s">
        <v>185</v>
      </c>
      <c r="B3">
        <v>0</v>
      </c>
      <c r="C3">
        <v>0</v>
      </c>
      <c r="D3">
        <v>1</v>
      </c>
      <c r="E3">
        <v>3</v>
      </c>
      <c r="F3">
        <v>0</v>
      </c>
      <c r="G3">
        <v>6</v>
      </c>
    </row>
    <row r="4" spans="1:7" x14ac:dyDescent="0.35">
      <c r="A4" t="s">
        <v>185</v>
      </c>
      <c r="B4">
        <v>0</v>
      </c>
      <c r="C4">
        <v>0</v>
      </c>
      <c r="D4">
        <v>2</v>
      </c>
      <c r="E4">
        <v>4</v>
      </c>
      <c r="F4">
        <v>0</v>
      </c>
      <c r="G4">
        <v>2</v>
      </c>
    </row>
    <row r="5" spans="1:7" x14ac:dyDescent="0.35">
      <c r="A5" t="s">
        <v>185</v>
      </c>
      <c r="B5">
        <v>0</v>
      </c>
      <c r="C5">
        <v>0</v>
      </c>
      <c r="D5">
        <v>3</v>
      </c>
      <c r="E5">
        <v>1</v>
      </c>
      <c r="F5">
        <v>0</v>
      </c>
      <c r="G5">
        <v>1</v>
      </c>
    </row>
    <row r="6" spans="1:7" x14ac:dyDescent="0.35">
      <c r="A6" t="s">
        <v>185</v>
      </c>
      <c r="B6">
        <v>0</v>
      </c>
      <c r="C6">
        <v>0</v>
      </c>
      <c r="D6">
        <v>4</v>
      </c>
      <c r="E6">
        <v>1</v>
      </c>
      <c r="F6">
        <v>0</v>
      </c>
      <c r="G6">
        <v>0</v>
      </c>
    </row>
    <row r="7" spans="1:7" x14ac:dyDescent="0.35">
      <c r="A7" t="s">
        <v>185</v>
      </c>
      <c r="B7">
        <v>0</v>
      </c>
      <c r="C7">
        <v>0</v>
      </c>
      <c r="D7">
        <v>5</v>
      </c>
      <c r="E7">
        <v>1</v>
      </c>
      <c r="F7">
        <v>1</v>
      </c>
      <c r="G7">
        <v>17</v>
      </c>
    </row>
    <row r="8" spans="1:7" x14ac:dyDescent="0.35">
      <c r="A8" t="s">
        <v>185</v>
      </c>
      <c r="B8">
        <v>0</v>
      </c>
      <c r="C8">
        <v>0</v>
      </c>
      <c r="D8">
        <v>6</v>
      </c>
      <c r="E8">
        <v>2</v>
      </c>
      <c r="F8">
        <v>0</v>
      </c>
      <c r="G8">
        <v>15</v>
      </c>
    </row>
    <row r="9" spans="1:7" x14ac:dyDescent="0.35">
      <c r="A9" t="s">
        <v>185</v>
      </c>
      <c r="B9">
        <v>0</v>
      </c>
      <c r="C9">
        <v>0</v>
      </c>
      <c r="D9">
        <v>7</v>
      </c>
      <c r="E9">
        <v>0</v>
      </c>
      <c r="F9">
        <v>0</v>
      </c>
      <c r="G9">
        <v>15</v>
      </c>
    </row>
    <row r="10" spans="1:7" x14ac:dyDescent="0.35">
      <c r="A10" t="s">
        <v>185</v>
      </c>
      <c r="B10">
        <v>0</v>
      </c>
      <c r="C10">
        <v>1</v>
      </c>
      <c r="D10">
        <v>0</v>
      </c>
      <c r="E10">
        <v>14</v>
      </c>
      <c r="F10">
        <v>1</v>
      </c>
      <c r="G10">
        <v>4</v>
      </c>
    </row>
    <row r="11" spans="1:7" x14ac:dyDescent="0.35">
      <c r="A11" t="s">
        <v>185</v>
      </c>
      <c r="B11">
        <v>0</v>
      </c>
      <c r="C11">
        <v>2</v>
      </c>
      <c r="D11">
        <v>0</v>
      </c>
      <c r="E11">
        <v>15</v>
      </c>
      <c r="F11">
        <v>1</v>
      </c>
      <c r="G11">
        <v>3</v>
      </c>
    </row>
    <row r="12" spans="1:7" x14ac:dyDescent="0.35">
      <c r="A12" t="s">
        <v>185</v>
      </c>
      <c r="B12">
        <v>0</v>
      </c>
      <c r="C12">
        <v>2</v>
      </c>
      <c r="D12">
        <v>1</v>
      </c>
      <c r="E12">
        <v>2</v>
      </c>
      <c r="F12">
        <v>0</v>
      </c>
      <c r="G12">
        <v>1</v>
      </c>
    </row>
    <row r="13" spans="1:7" x14ac:dyDescent="0.35">
      <c r="A13" t="s">
        <v>185</v>
      </c>
      <c r="B13">
        <v>0</v>
      </c>
      <c r="C13">
        <v>2</v>
      </c>
      <c r="D13">
        <v>2</v>
      </c>
      <c r="E13">
        <v>1</v>
      </c>
      <c r="F13">
        <v>0</v>
      </c>
      <c r="G13">
        <v>0</v>
      </c>
    </row>
    <row r="14" spans="1:7" x14ac:dyDescent="0.35">
      <c r="A14" t="s">
        <v>185</v>
      </c>
      <c r="B14">
        <v>0</v>
      </c>
      <c r="C14">
        <v>2</v>
      </c>
      <c r="D14">
        <v>3</v>
      </c>
      <c r="E14">
        <v>8</v>
      </c>
      <c r="F14">
        <v>1</v>
      </c>
      <c r="G14">
        <v>10</v>
      </c>
    </row>
    <row r="15" spans="1:7" x14ac:dyDescent="0.35">
      <c r="A15" t="s">
        <v>185</v>
      </c>
      <c r="B15">
        <v>0</v>
      </c>
      <c r="C15">
        <v>2</v>
      </c>
      <c r="D15">
        <v>4</v>
      </c>
      <c r="E15">
        <v>8</v>
      </c>
      <c r="F15">
        <v>0</v>
      </c>
      <c r="G15">
        <v>2</v>
      </c>
    </row>
    <row r="16" spans="1:7" x14ac:dyDescent="0.35">
      <c r="A16" t="s">
        <v>185</v>
      </c>
      <c r="B16">
        <v>1</v>
      </c>
      <c r="C16">
        <v>0</v>
      </c>
      <c r="D16">
        <v>4</v>
      </c>
      <c r="E16">
        <v>2</v>
      </c>
      <c r="F16">
        <v>1</v>
      </c>
      <c r="G16">
        <v>16</v>
      </c>
    </row>
    <row r="17" spans="1:7" x14ac:dyDescent="0.35">
      <c r="A17" t="s">
        <v>185</v>
      </c>
      <c r="B17">
        <v>1</v>
      </c>
      <c r="C17">
        <v>0</v>
      </c>
      <c r="D17">
        <v>5</v>
      </c>
      <c r="E17">
        <v>6</v>
      </c>
      <c r="F17">
        <v>0</v>
      </c>
      <c r="G17">
        <v>10</v>
      </c>
    </row>
    <row r="18" spans="1:7" x14ac:dyDescent="0.35">
      <c r="A18" t="s">
        <v>185</v>
      </c>
      <c r="B18">
        <v>1</v>
      </c>
      <c r="C18">
        <v>0</v>
      </c>
      <c r="D18">
        <v>6</v>
      </c>
      <c r="E18">
        <v>1</v>
      </c>
      <c r="F18">
        <v>0</v>
      </c>
      <c r="G18">
        <v>9</v>
      </c>
    </row>
    <row r="19" spans="1:7" x14ac:dyDescent="0.35">
      <c r="A19" t="s">
        <v>185</v>
      </c>
      <c r="B19">
        <v>1</v>
      </c>
      <c r="C19">
        <v>0</v>
      </c>
      <c r="D19">
        <v>7</v>
      </c>
      <c r="E19">
        <v>1</v>
      </c>
      <c r="F19">
        <v>0</v>
      </c>
      <c r="G19">
        <v>8</v>
      </c>
    </row>
    <row r="20" spans="1:7" x14ac:dyDescent="0.35">
      <c r="A20" t="s">
        <v>185</v>
      </c>
      <c r="B20">
        <v>1</v>
      </c>
      <c r="C20">
        <v>1</v>
      </c>
      <c r="D20">
        <v>5</v>
      </c>
      <c r="E20">
        <v>13</v>
      </c>
      <c r="F20">
        <v>1</v>
      </c>
      <c r="G20">
        <v>5</v>
      </c>
    </row>
    <row r="21" spans="1:7" x14ac:dyDescent="0.35">
      <c r="A21" t="s">
        <v>185</v>
      </c>
      <c r="B21">
        <v>1</v>
      </c>
      <c r="C21">
        <v>1</v>
      </c>
      <c r="D21">
        <v>6</v>
      </c>
      <c r="E21">
        <v>5</v>
      </c>
      <c r="F21">
        <v>0</v>
      </c>
      <c r="G21">
        <v>0</v>
      </c>
    </row>
    <row r="22" spans="1:7" x14ac:dyDescent="0.35">
      <c r="A22" t="s">
        <v>185</v>
      </c>
      <c r="B22">
        <v>1</v>
      </c>
      <c r="C22">
        <v>2</v>
      </c>
      <c r="D22">
        <v>6</v>
      </c>
      <c r="E22">
        <v>14</v>
      </c>
      <c r="F22">
        <v>1</v>
      </c>
      <c r="G22">
        <v>4</v>
      </c>
    </row>
    <row r="23" spans="1:7" x14ac:dyDescent="0.35">
      <c r="A23" t="s">
        <v>185</v>
      </c>
      <c r="B23">
        <v>1</v>
      </c>
      <c r="C23">
        <v>2</v>
      </c>
      <c r="D23">
        <v>7</v>
      </c>
      <c r="E23">
        <v>21</v>
      </c>
      <c r="F23">
        <v>1</v>
      </c>
      <c r="G23">
        <v>1</v>
      </c>
    </row>
    <row r="24" spans="1:7" x14ac:dyDescent="0.35">
      <c r="A24" t="s">
        <v>186</v>
      </c>
      <c r="B24">
        <v>0</v>
      </c>
      <c r="C24">
        <v>0</v>
      </c>
      <c r="D24">
        <v>0</v>
      </c>
      <c r="E24">
        <v>1</v>
      </c>
      <c r="F24">
        <v>1</v>
      </c>
      <c r="G24">
        <v>17</v>
      </c>
    </row>
    <row r="25" spans="1:7" x14ac:dyDescent="0.35">
      <c r="A25" t="s">
        <v>186</v>
      </c>
      <c r="B25">
        <v>0</v>
      </c>
      <c r="C25">
        <v>0</v>
      </c>
      <c r="D25">
        <v>1</v>
      </c>
      <c r="E25">
        <v>0</v>
      </c>
      <c r="F25">
        <v>0</v>
      </c>
      <c r="G25">
        <v>17</v>
      </c>
    </row>
    <row r="26" spans="1:7" x14ac:dyDescent="0.35">
      <c r="A26" t="s">
        <v>186</v>
      </c>
      <c r="B26">
        <v>0</v>
      </c>
      <c r="C26">
        <v>0</v>
      </c>
      <c r="D26">
        <v>2</v>
      </c>
      <c r="E26">
        <v>0</v>
      </c>
      <c r="F26">
        <v>0</v>
      </c>
      <c r="G26">
        <v>17</v>
      </c>
    </row>
    <row r="27" spans="1:7" x14ac:dyDescent="0.35">
      <c r="A27" t="s">
        <v>186</v>
      </c>
      <c r="B27">
        <v>0</v>
      </c>
      <c r="C27">
        <v>0</v>
      </c>
      <c r="D27">
        <v>3</v>
      </c>
      <c r="E27">
        <v>0</v>
      </c>
      <c r="F27">
        <v>0</v>
      </c>
      <c r="G27">
        <v>17</v>
      </c>
    </row>
    <row r="28" spans="1:7" x14ac:dyDescent="0.35">
      <c r="A28" t="s">
        <v>186</v>
      </c>
      <c r="B28">
        <v>0</v>
      </c>
      <c r="C28">
        <v>0</v>
      </c>
      <c r="D28">
        <v>4</v>
      </c>
      <c r="E28">
        <v>0</v>
      </c>
      <c r="F28">
        <v>0</v>
      </c>
      <c r="G28">
        <v>17</v>
      </c>
    </row>
    <row r="29" spans="1:7" x14ac:dyDescent="0.35">
      <c r="A29" t="s">
        <v>186</v>
      </c>
      <c r="B29">
        <v>0</v>
      </c>
      <c r="C29">
        <v>0</v>
      </c>
      <c r="D29">
        <v>5</v>
      </c>
      <c r="E29">
        <v>0</v>
      </c>
      <c r="F29">
        <v>0</v>
      </c>
      <c r="G29">
        <v>17</v>
      </c>
    </row>
    <row r="30" spans="1:7" x14ac:dyDescent="0.35">
      <c r="A30" t="s">
        <v>186</v>
      </c>
      <c r="B30">
        <v>0</v>
      </c>
      <c r="C30">
        <v>0</v>
      </c>
      <c r="D30">
        <v>6</v>
      </c>
      <c r="E30">
        <v>0</v>
      </c>
      <c r="F30">
        <v>0</v>
      </c>
      <c r="G30">
        <v>17</v>
      </c>
    </row>
    <row r="31" spans="1:7" x14ac:dyDescent="0.35">
      <c r="A31" t="s">
        <v>186</v>
      </c>
      <c r="B31">
        <v>0</v>
      </c>
      <c r="C31">
        <v>0</v>
      </c>
      <c r="D31">
        <v>7</v>
      </c>
      <c r="E31">
        <v>0</v>
      </c>
      <c r="F31">
        <v>0</v>
      </c>
      <c r="G31">
        <v>17</v>
      </c>
    </row>
    <row r="32" spans="1:7" x14ac:dyDescent="0.35">
      <c r="A32" t="s">
        <v>186</v>
      </c>
      <c r="B32">
        <v>0</v>
      </c>
      <c r="C32">
        <v>1</v>
      </c>
      <c r="D32">
        <v>0</v>
      </c>
      <c r="E32">
        <v>15</v>
      </c>
      <c r="F32">
        <v>1</v>
      </c>
      <c r="G32">
        <v>3</v>
      </c>
    </row>
    <row r="33" spans="1:7" x14ac:dyDescent="0.35">
      <c r="A33" t="s">
        <v>186</v>
      </c>
      <c r="B33">
        <v>0</v>
      </c>
      <c r="C33">
        <v>2</v>
      </c>
      <c r="D33">
        <v>0</v>
      </c>
      <c r="E33">
        <v>15</v>
      </c>
      <c r="F33">
        <v>1</v>
      </c>
      <c r="G33">
        <v>3</v>
      </c>
    </row>
    <row r="34" spans="1:7" x14ac:dyDescent="0.35">
      <c r="A34" t="s">
        <v>186</v>
      </c>
      <c r="B34">
        <v>0</v>
      </c>
      <c r="C34">
        <v>2</v>
      </c>
      <c r="D34">
        <v>1</v>
      </c>
      <c r="E34">
        <v>1</v>
      </c>
      <c r="F34">
        <v>0</v>
      </c>
      <c r="G34">
        <v>2</v>
      </c>
    </row>
    <row r="35" spans="1:7" x14ac:dyDescent="0.35">
      <c r="A35" t="s">
        <v>186</v>
      </c>
      <c r="B35">
        <v>0</v>
      </c>
      <c r="C35">
        <v>2</v>
      </c>
      <c r="D35">
        <v>2</v>
      </c>
      <c r="E35">
        <v>4</v>
      </c>
      <c r="F35">
        <v>1</v>
      </c>
      <c r="G35">
        <v>16</v>
      </c>
    </row>
    <row r="36" spans="1:7" x14ac:dyDescent="0.35">
      <c r="A36" t="s">
        <v>186</v>
      </c>
      <c r="B36">
        <v>0</v>
      </c>
      <c r="C36">
        <v>2</v>
      </c>
      <c r="D36">
        <v>3</v>
      </c>
      <c r="E36">
        <v>2</v>
      </c>
      <c r="F36">
        <v>0</v>
      </c>
      <c r="G36">
        <v>14</v>
      </c>
    </row>
    <row r="37" spans="1:7" x14ac:dyDescent="0.35">
      <c r="A37" t="s">
        <v>186</v>
      </c>
      <c r="B37">
        <v>0</v>
      </c>
      <c r="C37">
        <v>2</v>
      </c>
      <c r="D37">
        <v>4</v>
      </c>
      <c r="E37">
        <v>12</v>
      </c>
      <c r="F37">
        <v>0</v>
      </c>
      <c r="G37">
        <v>2</v>
      </c>
    </row>
    <row r="38" spans="1:7" x14ac:dyDescent="0.35">
      <c r="A38" t="s">
        <v>186</v>
      </c>
      <c r="B38">
        <v>0</v>
      </c>
      <c r="C38">
        <v>2</v>
      </c>
      <c r="D38">
        <v>6</v>
      </c>
      <c r="E38">
        <v>2</v>
      </c>
      <c r="F38">
        <v>0</v>
      </c>
      <c r="G38">
        <v>0</v>
      </c>
    </row>
    <row r="39" spans="1:7" x14ac:dyDescent="0.35">
      <c r="A39" t="s">
        <v>186</v>
      </c>
      <c r="B39">
        <v>0</v>
      </c>
      <c r="C39">
        <v>2</v>
      </c>
      <c r="D39">
        <v>7</v>
      </c>
      <c r="E39">
        <v>1</v>
      </c>
      <c r="F39">
        <v>1</v>
      </c>
      <c r="G39">
        <v>17</v>
      </c>
    </row>
    <row r="40" spans="1:7" x14ac:dyDescent="0.35">
      <c r="A40" t="s">
        <v>186</v>
      </c>
      <c r="B40">
        <v>1</v>
      </c>
      <c r="C40">
        <v>0</v>
      </c>
      <c r="D40">
        <v>5</v>
      </c>
      <c r="E40">
        <v>2</v>
      </c>
      <c r="F40">
        <v>1</v>
      </c>
      <c r="G40">
        <v>16</v>
      </c>
    </row>
    <row r="41" spans="1:7" x14ac:dyDescent="0.35">
      <c r="A41" t="s">
        <v>186</v>
      </c>
      <c r="B41">
        <v>1</v>
      </c>
      <c r="C41">
        <v>0</v>
      </c>
      <c r="D41">
        <v>6</v>
      </c>
      <c r="E41">
        <v>1</v>
      </c>
      <c r="F41">
        <v>0</v>
      </c>
      <c r="G41">
        <v>15</v>
      </c>
    </row>
    <row r="42" spans="1:7" x14ac:dyDescent="0.35">
      <c r="A42" t="s">
        <v>186</v>
      </c>
      <c r="B42">
        <v>1</v>
      </c>
      <c r="C42">
        <v>1</v>
      </c>
      <c r="D42">
        <v>5</v>
      </c>
      <c r="E42">
        <v>5</v>
      </c>
      <c r="F42">
        <v>1</v>
      </c>
      <c r="G42">
        <v>13</v>
      </c>
    </row>
    <row r="43" spans="1:7" x14ac:dyDescent="0.35">
      <c r="A43" t="s">
        <v>186</v>
      </c>
      <c r="B43">
        <v>1</v>
      </c>
      <c r="C43">
        <v>1</v>
      </c>
      <c r="D43">
        <v>6</v>
      </c>
      <c r="E43">
        <v>7</v>
      </c>
      <c r="F43">
        <v>0</v>
      </c>
      <c r="G43">
        <v>6</v>
      </c>
    </row>
    <row r="44" spans="1:7" x14ac:dyDescent="0.35">
      <c r="A44" t="s">
        <v>186</v>
      </c>
      <c r="B44">
        <v>1</v>
      </c>
      <c r="C44">
        <v>2</v>
      </c>
      <c r="D44">
        <v>6</v>
      </c>
      <c r="E44">
        <v>5</v>
      </c>
      <c r="F44">
        <v>1</v>
      </c>
      <c r="G44">
        <v>13</v>
      </c>
    </row>
    <row r="45" spans="1:7" x14ac:dyDescent="0.35">
      <c r="A45" t="s">
        <v>186</v>
      </c>
      <c r="B45">
        <v>1</v>
      </c>
      <c r="C45">
        <v>2</v>
      </c>
      <c r="D45">
        <v>7</v>
      </c>
      <c r="E45">
        <v>4</v>
      </c>
      <c r="F45">
        <v>0</v>
      </c>
      <c r="G45">
        <v>9</v>
      </c>
    </row>
    <row r="46" spans="1:7" x14ac:dyDescent="0.35">
      <c r="A46" t="s">
        <v>187</v>
      </c>
      <c r="B46">
        <v>0</v>
      </c>
      <c r="C46">
        <v>0</v>
      </c>
      <c r="D46">
        <v>0</v>
      </c>
      <c r="E46">
        <v>2</v>
      </c>
      <c r="F46">
        <v>1</v>
      </c>
      <c r="G46">
        <v>16</v>
      </c>
    </row>
    <row r="47" spans="1:7" x14ac:dyDescent="0.35">
      <c r="A47" t="s">
        <v>187</v>
      </c>
      <c r="B47">
        <v>0</v>
      </c>
      <c r="C47">
        <v>0</v>
      </c>
      <c r="D47">
        <v>1</v>
      </c>
      <c r="E47">
        <v>0</v>
      </c>
      <c r="F47">
        <v>0</v>
      </c>
      <c r="G47">
        <v>16</v>
      </c>
    </row>
    <row r="48" spans="1:7" x14ac:dyDescent="0.35">
      <c r="A48" t="s">
        <v>187</v>
      </c>
      <c r="B48">
        <v>0</v>
      </c>
      <c r="C48">
        <v>0</v>
      </c>
      <c r="D48">
        <v>2</v>
      </c>
      <c r="E48">
        <v>0</v>
      </c>
      <c r="F48">
        <v>0</v>
      </c>
      <c r="G48">
        <v>16</v>
      </c>
    </row>
    <row r="49" spans="1:7" x14ac:dyDescent="0.35">
      <c r="A49" t="s">
        <v>187</v>
      </c>
      <c r="B49">
        <v>0</v>
      </c>
      <c r="C49">
        <v>0</v>
      </c>
      <c r="D49">
        <v>3</v>
      </c>
      <c r="E49">
        <v>0</v>
      </c>
      <c r="F49">
        <v>0</v>
      </c>
      <c r="G49">
        <v>16</v>
      </c>
    </row>
    <row r="50" spans="1:7" x14ac:dyDescent="0.35">
      <c r="A50" t="s">
        <v>187</v>
      </c>
      <c r="B50">
        <v>0</v>
      </c>
      <c r="C50">
        <v>0</v>
      </c>
      <c r="D50">
        <v>4</v>
      </c>
      <c r="E50">
        <v>1</v>
      </c>
      <c r="F50">
        <v>0</v>
      </c>
      <c r="G50">
        <v>15</v>
      </c>
    </row>
    <row r="51" spans="1:7" x14ac:dyDescent="0.35">
      <c r="A51" t="s">
        <v>187</v>
      </c>
      <c r="B51">
        <v>0</v>
      </c>
      <c r="C51">
        <v>0</v>
      </c>
      <c r="D51">
        <v>5</v>
      </c>
      <c r="E51">
        <v>0</v>
      </c>
      <c r="F51">
        <v>0</v>
      </c>
      <c r="G51">
        <v>15</v>
      </c>
    </row>
    <row r="52" spans="1:7" x14ac:dyDescent="0.35">
      <c r="A52" t="s">
        <v>187</v>
      </c>
      <c r="B52">
        <v>0</v>
      </c>
      <c r="C52">
        <v>0</v>
      </c>
      <c r="D52">
        <v>6</v>
      </c>
      <c r="E52">
        <v>0</v>
      </c>
      <c r="F52">
        <v>0</v>
      </c>
      <c r="G52">
        <v>15</v>
      </c>
    </row>
    <row r="53" spans="1:7" x14ac:dyDescent="0.35">
      <c r="A53" t="s">
        <v>187</v>
      </c>
      <c r="B53">
        <v>0</v>
      </c>
      <c r="C53">
        <v>0</v>
      </c>
      <c r="D53">
        <v>7</v>
      </c>
      <c r="E53">
        <v>1</v>
      </c>
      <c r="F53">
        <v>0</v>
      </c>
      <c r="G53">
        <v>14</v>
      </c>
    </row>
    <row r="54" spans="1:7" x14ac:dyDescent="0.35">
      <c r="A54" t="s">
        <v>187</v>
      </c>
      <c r="B54">
        <v>0</v>
      </c>
      <c r="C54">
        <v>1</v>
      </c>
      <c r="D54">
        <v>0</v>
      </c>
      <c r="E54">
        <v>26</v>
      </c>
      <c r="F54">
        <v>2</v>
      </c>
      <c r="G54">
        <v>10</v>
      </c>
    </row>
    <row r="55" spans="1:7" x14ac:dyDescent="0.35">
      <c r="A55" t="s">
        <v>187</v>
      </c>
      <c r="B55">
        <v>0</v>
      </c>
      <c r="C55">
        <v>1</v>
      </c>
      <c r="D55">
        <v>2</v>
      </c>
      <c r="E55">
        <v>1</v>
      </c>
      <c r="F55">
        <v>0</v>
      </c>
      <c r="G55">
        <v>9</v>
      </c>
    </row>
    <row r="56" spans="1:7" x14ac:dyDescent="0.35">
      <c r="A56" t="s">
        <v>187</v>
      </c>
      <c r="B56">
        <v>0</v>
      </c>
      <c r="C56">
        <v>2</v>
      </c>
      <c r="D56">
        <v>2</v>
      </c>
      <c r="E56">
        <v>2</v>
      </c>
      <c r="F56">
        <v>1</v>
      </c>
      <c r="G56">
        <v>16</v>
      </c>
    </row>
    <row r="57" spans="1:7" x14ac:dyDescent="0.35">
      <c r="A57" t="s">
        <v>187</v>
      </c>
      <c r="B57">
        <v>0</v>
      </c>
      <c r="C57">
        <v>2</v>
      </c>
      <c r="D57">
        <v>3</v>
      </c>
      <c r="E57">
        <v>4</v>
      </c>
      <c r="F57">
        <v>0</v>
      </c>
      <c r="G57">
        <v>12</v>
      </c>
    </row>
    <row r="58" spans="1:7" x14ac:dyDescent="0.35">
      <c r="A58" t="s">
        <v>187</v>
      </c>
      <c r="B58">
        <v>0</v>
      </c>
      <c r="C58">
        <v>2</v>
      </c>
      <c r="D58">
        <v>4</v>
      </c>
      <c r="E58">
        <v>7</v>
      </c>
      <c r="F58">
        <v>0</v>
      </c>
      <c r="G58">
        <v>5</v>
      </c>
    </row>
    <row r="59" spans="1:7" x14ac:dyDescent="0.35">
      <c r="A59" t="s">
        <v>187</v>
      </c>
      <c r="B59">
        <v>0</v>
      </c>
      <c r="C59">
        <v>2</v>
      </c>
      <c r="D59">
        <v>6</v>
      </c>
      <c r="E59">
        <v>1</v>
      </c>
      <c r="F59">
        <v>0</v>
      </c>
      <c r="G59">
        <v>4</v>
      </c>
    </row>
    <row r="60" spans="1:7" x14ac:dyDescent="0.35">
      <c r="A60" t="s">
        <v>187</v>
      </c>
      <c r="B60">
        <v>1</v>
      </c>
      <c r="C60">
        <v>0</v>
      </c>
      <c r="D60">
        <v>5</v>
      </c>
      <c r="E60">
        <v>8</v>
      </c>
      <c r="F60">
        <v>1</v>
      </c>
      <c r="G60">
        <v>10</v>
      </c>
    </row>
    <row r="61" spans="1:7" x14ac:dyDescent="0.35">
      <c r="A61" t="s">
        <v>187</v>
      </c>
      <c r="B61">
        <v>1</v>
      </c>
      <c r="C61">
        <v>0</v>
      </c>
      <c r="D61">
        <v>6</v>
      </c>
      <c r="E61">
        <v>1</v>
      </c>
      <c r="F61">
        <v>0</v>
      </c>
      <c r="G61">
        <v>9</v>
      </c>
    </row>
    <row r="62" spans="1:7" x14ac:dyDescent="0.35">
      <c r="A62" t="s">
        <v>187</v>
      </c>
      <c r="B62">
        <v>1</v>
      </c>
      <c r="C62">
        <v>0</v>
      </c>
      <c r="D62">
        <v>7</v>
      </c>
      <c r="E62">
        <v>1</v>
      </c>
      <c r="F62">
        <v>0</v>
      </c>
      <c r="G62">
        <v>8</v>
      </c>
    </row>
    <row r="63" spans="1:7" x14ac:dyDescent="0.35">
      <c r="A63" t="s">
        <v>187</v>
      </c>
      <c r="B63">
        <v>1</v>
      </c>
      <c r="C63">
        <v>1</v>
      </c>
      <c r="D63">
        <v>5</v>
      </c>
      <c r="E63">
        <v>3</v>
      </c>
      <c r="F63">
        <v>1</v>
      </c>
      <c r="G63">
        <v>15</v>
      </c>
    </row>
    <row r="64" spans="1:7" x14ac:dyDescent="0.35">
      <c r="A64" t="s">
        <v>187</v>
      </c>
      <c r="B64">
        <v>1</v>
      </c>
      <c r="C64">
        <v>1</v>
      </c>
      <c r="D64">
        <v>6</v>
      </c>
      <c r="E64">
        <v>2</v>
      </c>
      <c r="F64">
        <v>0</v>
      </c>
      <c r="G64">
        <v>13</v>
      </c>
    </row>
    <row r="65" spans="1:7" x14ac:dyDescent="0.35">
      <c r="A65" t="s">
        <v>187</v>
      </c>
      <c r="B65">
        <v>1</v>
      </c>
      <c r="C65">
        <v>1</v>
      </c>
      <c r="D65">
        <v>7</v>
      </c>
      <c r="E65">
        <v>1</v>
      </c>
      <c r="F65">
        <v>0</v>
      </c>
      <c r="G65">
        <v>12</v>
      </c>
    </row>
    <row r="66" spans="1:7" x14ac:dyDescent="0.35">
      <c r="A66" t="s">
        <v>187</v>
      </c>
      <c r="B66">
        <v>1</v>
      </c>
      <c r="C66">
        <v>2</v>
      </c>
      <c r="D66">
        <v>6</v>
      </c>
      <c r="E66">
        <v>6</v>
      </c>
      <c r="F66">
        <v>1</v>
      </c>
      <c r="G66">
        <v>12</v>
      </c>
    </row>
    <row r="67" spans="1:7" x14ac:dyDescent="0.35">
      <c r="A67" t="s">
        <v>187</v>
      </c>
      <c r="B67">
        <v>1</v>
      </c>
      <c r="C67">
        <v>2</v>
      </c>
      <c r="D67">
        <v>7</v>
      </c>
      <c r="E67">
        <v>6</v>
      </c>
      <c r="F67">
        <v>0</v>
      </c>
      <c r="G67">
        <v>6</v>
      </c>
    </row>
    <row r="68" spans="1:7" x14ac:dyDescent="0.35">
      <c r="A68" t="s">
        <v>188</v>
      </c>
      <c r="B68">
        <v>0</v>
      </c>
      <c r="C68">
        <v>0</v>
      </c>
      <c r="D68">
        <v>0</v>
      </c>
      <c r="E68">
        <v>9</v>
      </c>
      <c r="F68">
        <v>1</v>
      </c>
      <c r="G68">
        <v>9</v>
      </c>
    </row>
    <row r="69" spans="1:7" x14ac:dyDescent="0.35">
      <c r="A69" t="s">
        <v>188</v>
      </c>
      <c r="B69">
        <v>0</v>
      </c>
      <c r="C69">
        <v>0</v>
      </c>
      <c r="D69">
        <v>1</v>
      </c>
      <c r="E69">
        <v>2</v>
      </c>
      <c r="F69">
        <v>0</v>
      </c>
      <c r="G69">
        <v>7</v>
      </c>
    </row>
    <row r="70" spans="1:7" x14ac:dyDescent="0.35">
      <c r="A70" t="s">
        <v>188</v>
      </c>
      <c r="B70">
        <v>0</v>
      </c>
      <c r="C70">
        <v>0</v>
      </c>
      <c r="D70">
        <v>2</v>
      </c>
      <c r="E70">
        <v>3</v>
      </c>
      <c r="F70">
        <v>0</v>
      </c>
      <c r="G70">
        <v>4</v>
      </c>
    </row>
    <row r="71" spans="1:7" x14ac:dyDescent="0.35">
      <c r="A71" t="s">
        <v>188</v>
      </c>
      <c r="B71">
        <v>0</v>
      </c>
      <c r="C71">
        <v>0</v>
      </c>
      <c r="D71">
        <v>3</v>
      </c>
      <c r="E71">
        <v>0</v>
      </c>
      <c r="F71">
        <v>0</v>
      </c>
      <c r="G71">
        <v>4</v>
      </c>
    </row>
    <row r="72" spans="1:7" x14ac:dyDescent="0.35">
      <c r="A72" t="s">
        <v>188</v>
      </c>
      <c r="B72">
        <v>0</v>
      </c>
      <c r="C72">
        <v>0</v>
      </c>
      <c r="D72">
        <v>4</v>
      </c>
      <c r="E72">
        <v>0</v>
      </c>
      <c r="F72">
        <v>0</v>
      </c>
      <c r="G72">
        <v>4</v>
      </c>
    </row>
    <row r="73" spans="1:7" x14ac:dyDescent="0.35">
      <c r="A73" t="s">
        <v>188</v>
      </c>
      <c r="B73">
        <v>0</v>
      </c>
      <c r="C73">
        <v>0</v>
      </c>
      <c r="D73">
        <v>5</v>
      </c>
      <c r="E73">
        <v>3</v>
      </c>
      <c r="F73">
        <v>0</v>
      </c>
      <c r="G73">
        <v>1</v>
      </c>
    </row>
    <row r="74" spans="1:7" x14ac:dyDescent="0.35">
      <c r="A74" t="s">
        <v>188</v>
      </c>
      <c r="B74">
        <v>0</v>
      </c>
      <c r="C74">
        <v>0</v>
      </c>
      <c r="D74">
        <v>6</v>
      </c>
      <c r="E74">
        <v>0</v>
      </c>
      <c r="F74">
        <v>0</v>
      </c>
      <c r="G74">
        <v>1</v>
      </c>
    </row>
    <row r="75" spans="1:7" x14ac:dyDescent="0.35">
      <c r="A75" t="s">
        <v>188</v>
      </c>
      <c r="B75">
        <v>0</v>
      </c>
      <c r="C75">
        <v>0</v>
      </c>
      <c r="D75">
        <v>7</v>
      </c>
      <c r="E75">
        <v>0</v>
      </c>
      <c r="F75">
        <v>0</v>
      </c>
      <c r="G75">
        <v>1</v>
      </c>
    </row>
    <row r="76" spans="1:7" x14ac:dyDescent="0.35">
      <c r="A76" t="s">
        <v>188</v>
      </c>
      <c r="B76">
        <v>0</v>
      </c>
      <c r="C76">
        <v>1</v>
      </c>
      <c r="D76">
        <v>0</v>
      </c>
      <c r="E76">
        <v>16</v>
      </c>
      <c r="F76">
        <v>1</v>
      </c>
      <c r="G76">
        <v>2</v>
      </c>
    </row>
    <row r="77" spans="1:7" x14ac:dyDescent="0.35">
      <c r="A77" t="s">
        <v>188</v>
      </c>
      <c r="B77">
        <v>0</v>
      </c>
      <c r="C77">
        <v>1</v>
      </c>
      <c r="D77">
        <v>4</v>
      </c>
      <c r="E77">
        <v>1</v>
      </c>
      <c r="F77">
        <v>0</v>
      </c>
      <c r="G77">
        <v>1</v>
      </c>
    </row>
    <row r="78" spans="1:7" x14ac:dyDescent="0.35">
      <c r="A78" t="s">
        <v>188</v>
      </c>
      <c r="B78">
        <v>0</v>
      </c>
      <c r="C78">
        <v>1</v>
      </c>
      <c r="D78">
        <v>7</v>
      </c>
      <c r="E78">
        <v>1</v>
      </c>
      <c r="F78">
        <v>0</v>
      </c>
      <c r="G78">
        <v>0</v>
      </c>
    </row>
    <row r="79" spans="1:7" x14ac:dyDescent="0.35">
      <c r="A79" t="s">
        <v>188</v>
      </c>
      <c r="B79">
        <v>0</v>
      </c>
      <c r="C79">
        <v>2</v>
      </c>
      <c r="D79">
        <v>0</v>
      </c>
      <c r="E79">
        <v>5</v>
      </c>
      <c r="F79">
        <v>1</v>
      </c>
      <c r="G79">
        <v>13</v>
      </c>
    </row>
    <row r="80" spans="1:7" x14ac:dyDescent="0.35">
      <c r="A80" t="s">
        <v>188</v>
      </c>
      <c r="B80">
        <v>0</v>
      </c>
      <c r="C80">
        <v>2</v>
      </c>
      <c r="D80">
        <v>2</v>
      </c>
      <c r="E80">
        <v>1</v>
      </c>
      <c r="F80">
        <v>0</v>
      </c>
      <c r="G80">
        <v>12</v>
      </c>
    </row>
    <row r="81" spans="1:7" x14ac:dyDescent="0.35">
      <c r="A81" t="s">
        <v>188</v>
      </c>
      <c r="B81">
        <v>0</v>
      </c>
      <c r="C81">
        <v>2</v>
      </c>
      <c r="D81">
        <v>3</v>
      </c>
      <c r="E81">
        <v>5</v>
      </c>
      <c r="F81">
        <v>0</v>
      </c>
      <c r="G81">
        <v>7</v>
      </c>
    </row>
    <row r="82" spans="1:7" x14ac:dyDescent="0.35">
      <c r="A82" t="s">
        <v>188</v>
      </c>
      <c r="B82">
        <v>0</v>
      </c>
      <c r="C82">
        <v>2</v>
      </c>
      <c r="D82">
        <v>4</v>
      </c>
      <c r="E82">
        <v>7</v>
      </c>
      <c r="F82">
        <v>0</v>
      </c>
      <c r="G82">
        <v>0</v>
      </c>
    </row>
    <row r="83" spans="1:7" x14ac:dyDescent="0.35">
      <c r="A83" t="s">
        <v>188</v>
      </c>
      <c r="B83">
        <v>0</v>
      </c>
      <c r="C83">
        <v>2</v>
      </c>
      <c r="D83">
        <v>7</v>
      </c>
      <c r="E83">
        <v>1</v>
      </c>
      <c r="F83">
        <v>1</v>
      </c>
      <c r="G83">
        <v>17</v>
      </c>
    </row>
    <row r="84" spans="1:7" x14ac:dyDescent="0.35">
      <c r="A84" t="s">
        <v>188</v>
      </c>
      <c r="B84">
        <v>1</v>
      </c>
      <c r="C84">
        <v>0</v>
      </c>
      <c r="D84">
        <v>4</v>
      </c>
      <c r="E84">
        <v>3</v>
      </c>
      <c r="F84">
        <v>1</v>
      </c>
      <c r="G84">
        <v>15</v>
      </c>
    </row>
    <row r="85" spans="1:7" x14ac:dyDescent="0.35">
      <c r="A85" t="s">
        <v>188</v>
      </c>
      <c r="B85">
        <v>1</v>
      </c>
      <c r="C85">
        <v>0</v>
      </c>
      <c r="D85">
        <v>5</v>
      </c>
      <c r="E85">
        <v>4</v>
      </c>
      <c r="F85">
        <v>0</v>
      </c>
      <c r="G85">
        <v>11</v>
      </c>
    </row>
    <row r="86" spans="1:7" x14ac:dyDescent="0.35">
      <c r="A86" t="s">
        <v>188</v>
      </c>
      <c r="B86">
        <v>1</v>
      </c>
      <c r="C86">
        <v>0</v>
      </c>
      <c r="D86">
        <v>6</v>
      </c>
      <c r="E86">
        <v>1</v>
      </c>
      <c r="F86">
        <v>0</v>
      </c>
      <c r="G86">
        <v>10</v>
      </c>
    </row>
    <row r="87" spans="1:7" x14ac:dyDescent="0.35">
      <c r="A87" t="s">
        <v>188</v>
      </c>
      <c r="B87">
        <v>1</v>
      </c>
      <c r="C87">
        <v>1</v>
      </c>
      <c r="D87">
        <v>5</v>
      </c>
      <c r="E87">
        <v>4</v>
      </c>
      <c r="F87">
        <v>1</v>
      </c>
      <c r="G87">
        <v>14</v>
      </c>
    </row>
    <row r="88" spans="1:7" x14ac:dyDescent="0.35">
      <c r="A88" t="s">
        <v>188</v>
      </c>
      <c r="B88">
        <v>1</v>
      </c>
      <c r="C88">
        <v>1</v>
      </c>
      <c r="D88">
        <v>6</v>
      </c>
      <c r="E88">
        <v>5</v>
      </c>
      <c r="F88">
        <v>0</v>
      </c>
      <c r="G88">
        <v>9</v>
      </c>
    </row>
    <row r="89" spans="1:7" x14ac:dyDescent="0.35">
      <c r="A89" t="s">
        <v>188</v>
      </c>
      <c r="B89">
        <v>1</v>
      </c>
      <c r="C89">
        <v>2</v>
      </c>
      <c r="D89">
        <v>6</v>
      </c>
      <c r="E89">
        <v>6</v>
      </c>
      <c r="F89">
        <v>1</v>
      </c>
      <c r="G89">
        <v>12</v>
      </c>
    </row>
    <row r="90" spans="1:7" x14ac:dyDescent="0.35">
      <c r="A90" t="s">
        <v>188</v>
      </c>
      <c r="B90">
        <v>1</v>
      </c>
      <c r="C90">
        <v>2</v>
      </c>
      <c r="D90">
        <v>7</v>
      </c>
      <c r="E90">
        <v>14</v>
      </c>
      <c r="F90">
        <v>1</v>
      </c>
      <c r="G90">
        <v>16</v>
      </c>
    </row>
    <row r="91" spans="1:7" x14ac:dyDescent="0.35">
      <c r="A91" t="s">
        <v>189</v>
      </c>
      <c r="B91">
        <v>0</v>
      </c>
      <c r="C91">
        <v>0</v>
      </c>
      <c r="D91">
        <v>0</v>
      </c>
      <c r="E91">
        <v>14</v>
      </c>
      <c r="F91">
        <v>1</v>
      </c>
      <c r="G91">
        <v>4</v>
      </c>
    </row>
    <row r="92" spans="1:7" x14ac:dyDescent="0.35">
      <c r="A92" t="s">
        <v>189</v>
      </c>
      <c r="B92">
        <v>0</v>
      </c>
      <c r="C92">
        <v>0</v>
      </c>
      <c r="D92">
        <v>1</v>
      </c>
      <c r="E92">
        <v>3</v>
      </c>
      <c r="F92">
        <v>0</v>
      </c>
      <c r="G92">
        <v>1</v>
      </c>
    </row>
    <row r="93" spans="1:7" x14ac:dyDescent="0.35">
      <c r="A93" t="s">
        <v>189</v>
      </c>
      <c r="B93">
        <v>0</v>
      </c>
      <c r="C93">
        <v>0</v>
      </c>
      <c r="D93">
        <v>2</v>
      </c>
      <c r="E93">
        <v>2</v>
      </c>
      <c r="F93">
        <v>1</v>
      </c>
      <c r="G93">
        <v>17</v>
      </c>
    </row>
    <row r="94" spans="1:7" x14ac:dyDescent="0.35">
      <c r="A94" t="s">
        <v>189</v>
      </c>
      <c r="B94">
        <v>0</v>
      </c>
      <c r="C94">
        <v>0</v>
      </c>
      <c r="D94">
        <v>3</v>
      </c>
      <c r="E94">
        <v>4</v>
      </c>
      <c r="F94">
        <v>0</v>
      </c>
      <c r="G94">
        <v>13</v>
      </c>
    </row>
    <row r="95" spans="1:7" x14ac:dyDescent="0.35">
      <c r="A95" t="s">
        <v>189</v>
      </c>
      <c r="B95">
        <v>0</v>
      </c>
      <c r="C95">
        <v>0</v>
      </c>
      <c r="D95">
        <v>4</v>
      </c>
      <c r="E95">
        <v>0</v>
      </c>
      <c r="F95">
        <v>0</v>
      </c>
      <c r="G95">
        <v>13</v>
      </c>
    </row>
    <row r="96" spans="1:7" x14ac:dyDescent="0.35">
      <c r="A96" t="s">
        <v>189</v>
      </c>
      <c r="B96">
        <v>0</v>
      </c>
      <c r="C96">
        <v>0</v>
      </c>
      <c r="D96">
        <v>5</v>
      </c>
      <c r="E96">
        <v>0</v>
      </c>
      <c r="F96">
        <v>0</v>
      </c>
      <c r="G96">
        <v>13</v>
      </c>
    </row>
    <row r="97" spans="1:7" x14ac:dyDescent="0.35">
      <c r="A97" t="s">
        <v>189</v>
      </c>
      <c r="B97">
        <v>0</v>
      </c>
      <c r="C97">
        <v>0</v>
      </c>
      <c r="D97">
        <v>6</v>
      </c>
      <c r="E97">
        <v>0</v>
      </c>
      <c r="F97">
        <v>0</v>
      </c>
      <c r="G97">
        <v>13</v>
      </c>
    </row>
    <row r="98" spans="1:7" x14ac:dyDescent="0.35">
      <c r="A98" t="s">
        <v>189</v>
      </c>
      <c r="B98">
        <v>0</v>
      </c>
      <c r="C98">
        <v>0</v>
      </c>
      <c r="D98">
        <v>7</v>
      </c>
      <c r="E98">
        <v>0</v>
      </c>
      <c r="F98">
        <v>0</v>
      </c>
      <c r="G98">
        <v>13</v>
      </c>
    </row>
    <row r="99" spans="1:7" x14ac:dyDescent="0.35">
      <c r="A99" t="s">
        <v>189</v>
      </c>
      <c r="B99">
        <v>0</v>
      </c>
      <c r="C99">
        <v>1</v>
      </c>
      <c r="D99">
        <v>0</v>
      </c>
      <c r="E99">
        <v>18</v>
      </c>
      <c r="F99">
        <v>1</v>
      </c>
      <c r="G99">
        <v>0</v>
      </c>
    </row>
    <row r="100" spans="1:7" x14ac:dyDescent="0.35">
      <c r="A100" t="s">
        <v>189</v>
      </c>
      <c r="B100">
        <v>0</v>
      </c>
      <c r="C100">
        <v>2</v>
      </c>
      <c r="D100">
        <v>0</v>
      </c>
      <c r="E100">
        <v>3</v>
      </c>
      <c r="F100">
        <v>1</v>
      </c>
      <c r="G100">
        <v>15</v>
      </c>
    </row>
    <row r="101" spans="1:7" x14ac:dyDescent="0.35">
      <c r="A101" t="s">
        <v>189</v>
      </c>
      <c r="B101">
        <v>0</v>
      </c>
      <c r="C101">
        <v>2</v>
      </c>
      <c r="D101">
        <v>1</v>
      </c>
      <c r="E101">
        <v>1</v>
      </c>
      <c r="F101">
        <v>0</v>
      </c>
      <c r="G101">
        <v>14</v>
      </c>
    </row>
    <row r="102" spans="1:7" x14ac:dyDescent="0.35">
      <c r="A102" t="s">
        <v>189</v>
      </c>
      <c r="B102">
        <v>0</v>
      </c>
      <c r="C102">
        <v>2</v>
      </c>
      <c r="D102">
        <v>2</v>
      </c>
      <c r="E102">
        <v>2</v>
      </c>
      <c r="F102">
        <v>0</v>
      </c>
      <c r="G102">
        <v>12</v>
      </c>
    </row>
    <row r="103" spans="1:7" x14ac:dyDescent="0.35">
      <c r="A103" t="s">
        <v>189</v>
      </c>
      <c r="B103">
        <v>0</v>
      </c>
      <c r="C103">
        <v>2</v>
      </c>
      <c r="D103">
        <v>3</v>
      </c>
      <c r="E103">
        <v>5</v>
      </c>
      <c r="F103">
        <v>0</v>
      </c>
      <c r="G103">
        <v>7</v>
      </c>
    </row>
    <row r="104" spans="1:7" x14ac:dyDescent="0.35">
      <c r="A104" t="s">
        <v>189</v>
      </c>
      <c r="B104">
        <v>0</v>
      </c>
      <c r="C104">
        <v>2</v>
      </c>
      <c r="D104">
        <v>4</v>
      </c>
      <c r="E104">
        <v>7</v>
      </c>
      <c r="F104">
        <v>0</v>
      </c>
      <c r="G104">
        <v>0</v>
      </c>
    </row>
    <row r="105" spans="1:7" x14ac:dyDescent="0.35">
      <c r="A105" t="s">
        <v>189</v>
      </c>
      <c r="B105">
        <v>0</v>
      </c>
      <c r="C105">
        <v>2</v>
      </c>
      <c r="D105">
        <v>5</v>
      </c>
      <c r="E105">
        <v>2</v>
      </c>
      <c r="F105">
        <v>1</v>
      </c>
      <c r="G105">
        <v>16</v>
      </c>
    </row>
    <row r="106" spans="1:7" x14ac:dyDescent="0.35">
      <c r="A106" t="s">
        <v>189</v>
      </c>
      <c r="B106">
        <v>0</v>
      </c>
      <c r="C106">
        <v>2</v>
      </c>
      <c r="D106">
        <v>6</v>
      </c>
      <c r="E106">
        <v>1</v>
      </c>
      <c r="F106">
        <v>0</v>
      </c>
      <c r="G106">
        <v>15</v>
      </c>
    </row>
    <row r="107" spans="1:7" x14ac:dyDescent="0.35">
      <c r="A107" t="s">
        <v>189</v>
      </c>
      <c r="B107">
        <v>1</v>
      </c>
      <c r="C107">
        <v>0</v>
      </c>
      <c r="D107">
        <v>4</v>
      </c>
      <c r="E107">
        <v>3</v>
      </c>
      <c r="F107">
        <v>1</v>
      </c>
      <c r="G107">
        <v>15</v>
      </c>
    </row>
    <row r="108" spans="1:7" x14ac:dyDescent="0.35">
      <c r="A108" t="s">
        <v>189</v>
      </c>
      <c r="B108">
        <v>1</v>
      </c>
      <c r="C108">
        <v>0</v>
      </c>
      <c r="D108">
        <v>5</v>
      </c>
      <c r="E108">
        <v>10</v>
      </c>
      <c r="F108">
        <v>0</v>
      </c>
      <c r="G108">
        <v>5</v>
      </c>
    </row>
    <row r="109" spans="1:7" x14ac:dyDescent="0.35">
      <c r="A109" t="s">
        <v>189</v>
      </c>
      <c r="B109">
        <v>1</v>
      </c>
      <c r="C109">
        <v>0</v>
      </c>
      <c r="D109">
        <v>6</v>
      </c>
      <c r="E109">
        <v>6</v>
      </c>
      <c r="F109">
        <v>1</v>
      </c>
      <c r="G109">
        <v>17</v>
      </c>
    </row>
    <row r="110" spans="1:7" x14ac:dyDescent="0.35">
      <c r="A110" t="s">
        <v>189</v>
      </c>
      <c r="B110">
        <v>1</v>
      </c>
      <c r="C110">
        <v>1</v>
      </c>
      <c r="D110">
        <v>5</v>
      </c>
      <c r="E110">
        <v>3</v>
      </c>
      <c r="F110">
        <v>1</v>
      </c>
      <c r="G110">
        <v>15</v>
      </c>
    </row>
    <row r="111" spans="1:7" x14ac:dyDescent="0.35">
      <c r="A111" t="s">
        <v>189</v>
      </c>
      <c r="B111">
        <v>1</v>
      </c>
      <c r="C111">
        <v>1</v>
      </c>
      <c r="D111">
        <v>6</v>
      </c>
      <c r="E111">
        <v>1</v>
      </c>
      <c r="F111">
        <v>0</v>
      </c>
      <c r="G111">
        <v>14</v>
      </c>
    </row>
    <row r="112" spans="1:7" x14ac:dyDescent="0.35">
      <c r="A112" t="s">
        <v>189</v>
      </c>
      <c r="B112">
        <v>1</v>
      </c>
      <c r="C112">
        <v>2</v>
      </c>
      <c r="D112">
        <v>6</v>
      </c>
      <c r="E112">
        <v>9</v>
      </c>
      <c r="F112">
        <v>1</v>
      </c>
      <c r="G112">
        <v>9</v>
      </c>
    </row>
    <row r="113" spans="1:7" x14ac:dyDescent="0.35">
      <c r="A113" t="s">
        <v>189</v>
      </c>
      <c r="B113">
        <v>1</v>
      </c>
      <c r="C113">
        <v>2</v>
      </c>
      <c r="D113">
        <v>7</v>
      </c>
      <c r="E113">
        <v>9</v>
      </c>
      <c r="F113">
        <v>0</v>
      </c>
      <c r="G113">
        <v>0</v>
      </c>
    </row>
    <row r="114" spans="1:7" x14ac:dyDescent="0.35">
      <c r="A114" t="s">
        <v>190</v>
      </c>
      <c r="B114">
        <v>0</v>
      </c>
      <c r="C114">
        <v>0</v>
      </c>
      <c r="D114">
        <v>0</v>
      </c>
      <c r="E114">
        <v>9</v>
      </c>
      <c r="F114">
        <v>1</v>
      </c>
      <c r="G114">
        <v>9</v>
      </c>
    </row>
    <row r="115" spans="1:7" x14ac:dyDescent="0.35">
      <c r="A115" t="s">
        <v>190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9</v>
      </c>
    </row>
    <row r="116" spans="1:7" x14ac:dyDescent="0.35">
      <c r="A116" t="s">
        <v>190</v>
      </c>
      <c r="B116">
        <v>0</v>
      </c>
      <c r="C116">
        <v>0</v>
      </c>
      <c r="D116">
        <v>2</v>
      </c>
      <c r="E116">
        <v>2</v>
      </c>
      <c r="F116">
        <v>0</v>
      </c>
      <c r="G116">
        <v>7</v>
      </c>
    </row>
    <row r="117" spans="1:7" x14ac:dyDescent="0.35">
      <c r="A117" t="s">
        <v>190</v>
      </c>
      <c r="B117">
        <v>0</v>
      </c>
      <c r="C117">
        <v>0</v>
      </c>
      <c r="D117">
        <v>3</v>
      </c>
      <c r="E117">
        <v>2</v>
      </c>
      <c r="F117">
        <v>0</v>
      </c>
      <c r="G117">
        <v>5</v>
      </c>
    </row>
    <row r="118" spans="1:7" x14ac:dyDescent="0.35">
      <c r="A118" t="s">
        <v>190</v>
      </c>
      <c r="B118">
        <v>0</v>
      </c>
      <c r="C118">
        <v>0</v>
      </c>
      <c r="D118">
        <v>4</v>
      </c>
      <c r="E118">
        <v>0</v>
      </c>
      <c r="F118">
        <v>0</v>
      </c>
      <c r="G118">
        <v>5</v>
      </c>
    </row>
    <row r="119" spans="1:7" x14ac:dyDescent="0.35">
      <c r="A119" t="s">
        <v>190</v>
      </c>
      <c r="B119">
        <v>0</v>
      </c>
      <c r="C119">
        <v>0</v>
      </c>
      <c r="D119">
        <v>5</v>
      </c>
      <c r="E119">
        <v>0</v>
      </c>
      <c r="F119">
        <v>0</v>
      </c>
      <c r="G119">
        <v>5</v>
      </c>
    </row>
    <row r="120" spans="1:7" x14ac:dyDescent="0.35">
      <c r="A120" t="s">
        <v>190</v>
      </c>
      <c r="B120">
        <v>0</v>
      </c>
      <c r="C120">
        <v>0</v>
      </c>
      <c r="D120">
        <v>6</v>
      </c>
      <c r="E120">
        <v>0</v>
      </c>
      <c r="F120">
        <v>0</v>
      </c>
      <c r="G120">
        <v>5</v>
      </c>
    </row>
    <row r="121" spans="1:7" x14ac:dyDescent="0.35">
      <c r="A121" t="s">
        <v>190</v>
      </c>
      <c r="B121">
        <v>0</v>
      </c>
      <c r="C121">
        <v>0</v>
      </c>
      <c r="D121">
        <v>7</v>
      </c>
      <c r="E121">
        <v>0</v>
      </c>
      <c r="F121">
        <v>0</v>
      </c>
      <c r="G121">
        <v>5</v>
      </c>
    </row>
    <row r="122" spans="1:7" x14ac:dyDescent="0.35">
      <c r="A122" t="s">
        <v>190</v>
      </c>
      <c r="B122">
        <v>0</v>
      </c>
      <c r="C122">
        <v>1</v>
      </c>
      <c r="D122">
        <v>0</v>
      </c>
      <c r="E122">
        <v>18</v>
      </c>
      <c r="F122">
        <v>1</v>
      </c>
      <c r="G122">
        <v>0</v>
      </c>
    </row>
    <row r="123" spans="1:7" x14ac:dyDescent="0.35">
      <c r="A123" t="s">
        <v>190</v>
      </c>
      <c r="B123">
        <v>0</v>
      </c>
      <c r="C123">
        <v>2</v>
      </c>
      <c r="D123">
        <v>2</v>
      </c>
      <c r="E123">
        <v>1</v>
      </c>
      <c r="F123">
        <v>1</v>
      </c>
      <c r="G123">
        <v>17</v>
      </c>
    </row>
    <row r="124" spans="1:7" x14ac:dyDescent="0.35">
      <c r="A124" t="s">
        <v>190</v>
      </c>
      <c r="B124">
        <v>0</v>
      </c>
      <c r="C124">
        <v>2</v>
      </c>
      <c r="D124">
        <v>3</v>
      </c>
      <c r="E124">
        <v>1</v>
      </c>
      <c r="F124">
        <v>0</v>
      </c>
      <c r="G124">
        <v>16</v>
      </c>
    </row>
    <row r="125" spans="1:7" x14ac:dyDescent="0.35">
      <c r="A125" t="s">
        <v>190</v>
      </c>
      <c r="B125">
        <v>0</v>
      </c>
      <c r="C125">
        <v>2</v>
      </c>
      <c r="D125">
        <v>4</v>
      </c>
      <c r="E125">
        <v>6</v>
      </c>
      <c r="F125">
        <v>0</v>
      </c>
      <c r="G125">
        <v>10</v>
      </c>
    </row>
    <row r="126" spans="1:7" x14ac:dyDescent="0.35">
      <c r="A126" t="s">
        <v>190</v>
      </c>
      <c r="B126">
        <v>0</v>
      </c>
      <c r="C126">
        <v>2</v>
      </c>
      <c r="D126">
        <v>5</v>
      </c>
      <c r="E126">
        <v>2</v>
      </c>
      <c r="F126">
        <v>0</v>
      </c>
      <c r="G126">
        <v>8</v>
      </c>
    </row>
    <row r="127" spans="1:7" x14ac:dyDescent="0.35">
      <c r="A127" t="s">
        <v>190</v>
      </c>
      <c r="B127">
        <v>0</v>
      </c>
      <c r="C127">
        <v>2</v>
      </c>
      <c r="D127">
        <v>6</v>
      </c>
      <c r="E127">
        <v>2</v>
      </c>
      <c r="F127">
        <v>0</v>
      </c>
      <c r="G127">
        <v>6</v>
      </c>
    </row>
    <row r="128" spans="1:7" x14ac:dyDescent="0.35">
      <c r="A128" t="s">
        <v>190</v>
      </c>
      <c r="B128">
        <v>1</v>
      </c>
      <c r="C128">
        <v>0</v>
      </c>
      <c r="D128">
        <v>4</v>
      </c>
      <c r="E128">
        <v>2</v>
      </c>
      <c r="F128">
        <v>1</v>
      </c>
      <c r="G128">
        <v>16</v>
      </c>
    </row>
    <row r="129" spans="1:7" x14ac:dyDescent="0.35">
      <c r="A129" t="s">
        <v>190</v>
      </c>
      <c r="B129">
        <v>1</v>
      </c>
      <c r="C129">
        <v>0</v>
      </c>
      <c r="D129">
        <v>5</v>
      </c>
      <c r="E129">
        <v>2</v>
      </c>
      <c r="F129">
        <v>0</v>
      </c>
      <c r="G129">
        <v>14</v>
      </c>
    </row>
    <row r="130" spans="1:7" x14ac:dyDescent="0.35">
      <c r="A130" t="s">
        <v>190</v>
      </c>
      <c r="B130">
        <v>1</v>
      </c>
      <c r="C130">
        <v>1</v>
      </c>
      <c r="D130">
        <v>5</v>
      </c>
      <c r="E130">
        <v>7</v>
      </c>
      <c r="F130">
        <v>1</v>
      </c>
      <c r="G130">
        <v>11</v>
      </c>
    </row>
    <row r="131" spans="1:7" x14ac:dyDescent="0.35">
      <c r="A131" t="s">
        <v>190</v>
      </c>
      <c r="B131">
        <v>1</v>
      </c>
      <c r="C131">
        <v>1</v>
      </c>
      <c r="D131">
        <v>6</v>
      </c>
      <c r="E131">
        <v>8</v>
      </c>
      <c r="F131">
        <v>0</v>
      </c>
      <c r="G131">
        <v>3</v>
      </c>
    </row>
    <row r="132" spans="1:7" x14ac:dyDescent="0.35">
      <c r="A132" t="s">
        <v>190</v>
      </c>
      <c r="B132">
        <v>1</v>
      </c>
      <c r="C132">
        <v>1</v>
      </c>
      <c r="D132">
        <v>7</v>
      </c>
      <c r="E132">
        <v>1</v>
      </c>
      <c r="F132">
        <v>0</v>
      </c>
      <c r="G132">
        <v>2</v>
      </c>
    </row>
    <row r="133" spans="1:7" x14ac:dyDescent="0.35">
      <c r="A133" t="s">
        <v>190</v>
      </c>
      <c r="B133">
        <v>1</v>
      </c>
      <c r="C133">
        <v>2</v>
      </c>
      <c r="D133">
        <v>7</v>
      </c>
      <c r="E133">
        <v>7</v>
      </c>
      <c r="F133">
        <v>1</v>
      </c>
      <c r="G133">
        <v>11</v>
      </c>
    </row>
    <row r="134" spans="1:7" x14ac:dyDescent="0.35">
      <c r="A134" t="s">
        <v>191</v>
      </c>
      <c r="B134">
        <v>0</v>
      </c>
      <c r="C134">
        <v>0</v>
      </c>
      <c r="D134">
        <v>0</v>
      </c>
      <c r="E134">
        <v>11</v>
      </c>
      <c r="F134">
        <v>1</v>
      </c>
      <c r="G134">
        <v>7</v>
      </c>
    </row>
    <row r="135" spans="1:7" x14ac:dyDescent="0.35">
      <c r="A135" t="s">
        <v>191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6</v>
      </c>
    </row>
    <row r="136" spans="1:7" x14ac:dyDescent="0.35">
      <c r="A136" t="s">
        <v>191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5</v>
      </c>
    </row>
    <row r="137" spans="1:7" x14ac:dyDescent="0.35">
      <c r="A137" t="s">
        <v>191</v>
      </c>
      <c r="B137">
        <v>0</v>
      </c>
      <c r="C137">
        <v>0</v>
      </c>
      <c r="D137">
        <v>3</v>
      </c>
      <c r="E137">
        <v>1</v>
      </c>
      <c r="F137">
        <v>0</v>
      </c>
      <c r="G137">
        <v>4</v>
      </c>
    </row>
    <row r="138" spans="1:7" x14ac:dyDescent="0.35">
      <c r="A138" t="s">
        <v>191</v>
      </c>
      <c r="B138">
        <v>0</v>
      </c>
      <c r="C138">
        <v>0</v>
      </c>
      <c r="D138">
        <v>4</v>
      </c>
      <c r="E138">
        <v>0</v>
      </c>
      <c r="F138">
        <v>0</v>
      </c>
      <c r="G138">
        <v>4</v>
      </c>
    </row>
    <row r="139" spans="1:7" x14ac:dyDescent="0.35">
      <c r="A139" t="s">
        <v>191</v>
      </c>
      <c r="B139">
        <v>0</v>
      </c>
      <c r="C139">
        <v>0</v>
      </c>
      <c r="D139">
        <v>5</v>
      </c>
      <c r="E139">
        <v>0</v>
      </c>
      <c r="F139">
        <v>0</v>
      </c>
      <c r="G139">
        <v>4</v>
      </c>
    </row>
    <row r="140" spans="1:7" x14ac:dyDescent="0.35">
      <c r="A140" t="s">
        <v>191</v>
      </c>
      <c r="B140">
        <v>0</v>
      </c>
      <c r="C140">
        <v>0</v>
      </c>
      <c r="D140">
        <v>6</v>
      </c>
      <c r="E140">
        <v>1</v>
      </c>
      <c r="F140">
        <v>0</v>
      </c>
      <c r="G140">
        <v>3</v>
      </c>
    </row>
    <row r="141" spans="1:7" x14ac:dyDescent="0.35">
      <c r="A141" t="s">
        <v>191</v>
      </c>
      <c r="B141">
        <v>0</v>
      </c>
      <c r="C141">
        <v>0</v>
      </c>
      <c r="D141">
        <v>7</v>
      </c>
      <c r="E141">
        <v>0</v>
      </c>
      <c r="F141">
        <v>0</v>
      </c>
      <c r="G141">
        <v>3</v>
      </c>
    </row>
    <row r="142" spans="1:7" x14ac:dyDescent="0.35">
      <c r="A142" t="s">
        <v>191</v>
      </c>
      <c r="B142">
        <v>0</v>
      </c>
      <c r="C142">
        <v>1</v>
      </c>
      <c r="D142">
        <v>0</v>
      </c>
      <c r="E142">
        <v>7</v>
      </c>
      <c r="F142">
        <v>1</v>
      </c>
      <c r="G142">
        <v>11</v>
      </c>
    </row>
    <row r="143" spans="1:7" x14ac:dyDescent="0.35">
      <c r="A143" t="s">
        <v>191</v>
      </c>
      <c r="B143">
        <v>0</v>
      </c>
      <c r="C143">
        <v>1</v>
      </c>
      <c r="D143">
        <v>2</v>
      </c>
      <c r="E143">
        <v>1</v>
      </c>
      <c r="F143">
        <v>0</v>
      </c>
      <c r="G143">
        <v>10</v>
      </c>
    </row>
    <row r="144" spans="1:7" x14ac:dyDescent="0.35">
      <c r="A144" t="s">
        <v>191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9</v>
      </c>
    </row>
    <row r="145" spans="1:7" x14ac:dyDescent="0.35">
      <c r="A145" t="s">
        <v>191</v>
      </c>
      <c r="B145">
        <v>0</v>
      </c>
      <c r="C145">
        <v>2</v>
      </c>
      <c r="D145">
        <v>0</v>
      </c>
      <c r="E145">
        <v>10</v>
      </c>
      <c r="F145">
        <v>1</v>
      </c>
      <c r="G145">
        <v>8</v>
      </c>
    </row>
    <row r="146" spans="1:7" x14ac:dyDescent="0.35">
      <c r="A146" t="s">
        <v>191</v>
      </c>
      <c r="B146">
        <v>0</v>
      </c>
      <c r="C146">
        <v>2</v>
      </c>
      <c r="D146">
        <v>2</v>
      </c>
      <c r="E146">
        <v>2</v>
      </c>
      <c r="F146">
        <v>0</v>
      </c>
      <c r="G146">
        <v>6</v>
      </c>
    </row>
    <row r="147" spans="1:7" x14ac:dyDescent="0.35">
      <c r="A147" t="s">
        <v>191</v>
      </c>
      <c r="B147">
        <v>0</v>
      </c>
      <c r="C147">
        <v>2</v>
      </c>
      <c r="D147">
        <v>3</v>
      </c>
      <c r="E147">
        <v>2</v>
      </c>
      <c r="F147">
        <v>0</v>
      </c>
      <c r="G147">
        <v>4</v>
      </c>
    </row>
    <row r="148" spans="1:7" x14ac:dyDescent="0.35">
      <c r="A148" t="s">
        <v>191</v>
      </c>
      <c r="B148">
        <v>0</v>
      </c>
      <c r="C148">
        <v>2</v>
      </c>
      <c r="D148">
        <v>4</v>
      </c>
      <c r="E148">
        <v>7</v>
      </c>
      <c r="F148">
        <v>1</v>
      </c>
      <c r="G148">
        <v>15</v>
      </c>
    </row>
    <row r="149" spans="1:7" x14ac:dyDescent="0.35">
      <c r="A149" t="s">
        <v>191</v>
      </c>
      <c r="B149">
        <v>1</v>
      </c>
      <c r="C149">
        <v>0</v>
      </c>
      <c r="D149">
        <v>5</v>
      </c>
      <c r="E149">
        <v>4</v>
      </c>
      <c r="F149">
        <v>1</v>
      </c>
      <c r="G149">
        <v>14</v>
      </c>
    </row>
    <row r="150" spans="1:7" x14ac:dyDescent="0.35">
      <c r="A150" t="s">
        <v>191</v>
      </c>
      <c r="B150">
        <v>1</v>
      </c>
      <c r="C150">
        <v>1</v>
      </c>
      <c r="D150">
        <v>5</v>
      </c>
      <c r="E150">
        <v>5</v>
      </c>
      <c r="F150">
        <v>1</v>
      </c>
      <c r="G150">
        <v>13</v>
      </c>
    </row>
    <row r="151" spans="1:7" x14ac:dyDescent="0.35">
      <c r="A151" t="s">
        <v>191</v>
      </c>
      <c r="B151">
        <v>1</v>
      </c>
      <c r="C151">
        <v>1</v>
      </c>
      <c r="D151">
        <v>6</v>
      </c>
      <c r="E151">
        <v>6</v>
      </c>
      <c r="F151">
        <v>0</v>
      </c>
      <c r="G151">
        <v>7</v>
      </c>
    </row>
    <row r="152" spans="1:7" x14ac:dyDescent="0.35">
      <c r="A152" t="s">
        <v>191</v>
      </c>
      <c r="B152">
        <v>1</v>
      </c>
      <c r="C152">
        <v>2</v>
      </c>
      <c r="D152">
        <v>7</v>
      </c>
      <c r="E152">
        <v>16</v>
      </c>
      <c r="F152">
        <v>1</v>
      </c>
      <c r="G152">
        <v>2</v>
      </c>
    </row>
    <row r="153" spans="1:7" x14ac:dyDescent="0.35">
      <c r="A153" t="s">
        <v>192</v>
      </c>
      <c r="B153">
        <v>0</v>
      </c>
      <c r="C153">
        <v>0</v>
      </c>
      <c r="D153">
        <v>0</v>
      </c>
      <c r="E153">
        <v>22</v>
      </c>
      <c r="F153">
        <v>2</v>
      </c>
      <c r="G153">
        <v>14</v>
      </c>
    </row>
    <row r="154" spans="1:7" x14ac:dyDescent="0.35">
      <c r="A154" t="s">
        <v>192</v>
      </c>
      <c r="B154">
        <v>0</v>
      </c>
      <c r="C154">
        <v>0</v>
      </c>
      <c r="D154">
        <v>1</v>
      </c>
      <c r="E154">
        <v>2</v>
      </c>
      <c r="F154">
        <v>0</v>
      </c>
      <c r="G154">
        <v>12</v>
      </c>
    </row>
    <row r="155" spans="1:7" x14ac:dyDescent="0.35">
      <c r="A155" t="s">
        <v>192</v>
      </c>
      <c r="B155">
        <v>0</v>
      </c>
      <c r="C155">
        <v>0</v>
      </c>
      <c r="D155">
        <v>2</v>
      </c>
      <c r="E155">
        <v>2</v>
      </c>
      <c r="F155">
        <v>0</v>
      </c>
      <c r="G155">
        <v>10</v>
      </c>
    </row>
    <row r="156" spans="1:7" x14ac:dyDescent="0.35">
      <c r="A156" t="s">
        <v>192</v>
      </c>
      <c r="B156">
        <v>0</v>
      </c>
      <c r="C156">
        <v>0</v>
      </c>
      <c r="D156">
        <v>3</v>
      </c>
      <c r="E156">
        <v>3</v>
      </c>
      <c r="F156">
        <v>0</v>
      </c>
      <c r="G156">
        <v>7</v>
      </c>
    </row>
    <row r="157" spans="1:7" x14ac:dyDescent="0.35">
      <c r="A157" t="s">
        <v>192</v>
      </c>
      <c r="B157">
        <v>0</v>
      </c>
      <c r="C157">
        <v>0</v>
      </c>
      <c r="D157">
        <v>4</v>
      </c>
      <c r="E157">
        <v>1</v>
      </c>
      <c r="F157">
        <v>0</v>
      </c>
      <c r="G157">
        <v>6</v>
      </c>
    </row>
    <row r="158" spans="1:7" x14ac:dyDescent="0.35">
      <c r="A158" t="s">
        <v>192</v>
      </c>
      <c r="B158">
        <v>0</v>
      </c>
      <c r="C158">
        <v>0</v>
      </c>
      <c r="D158">
        <v>5</v>
      </c>
      <c r="E158">
        <v>0</v>
      </c>
      <c r="F158">
        <v>0</v>
      </c>
      <c r="G158">
        <v>6</v>
      </c>
    </row>
    <row r="159" spans="1:7" x14ac:dyDescent="0.35">
      <c r="A159" t="s">
        <v>192</v>
      </c>
      <c r="B159">
        <v>0</v>
      </c>
      <c r="C159">
        <v>0</v>
      </c>
      <c r="D159">
        <v>6</v>
      </c>
      <c r="E159">
        <v>0</v>
      </c>
      <c r="F159">
        <v>0</v>
      </c>
      <c r="G159">
        <v>6</v>
      </c>
    </row>
    <row r="160" spans="1:7" x14ac:dyDescent="0.35">
      <c r="A160" t="s">
        <v>192</v>
      </c>
      <c r="B160">
        <v>0</v>
      </c>
      <c r="C160">
        <v>0</v>
      </c>
      <c r="D160">
        <v>7</v>
      </c>
      <c r="E160">
        <v>0</v>
      </c>
      <c r="F160">
        <v>0</v>
      </c>
      <c r="G160">
        <v>6</v>
      </c>
    </row>
    <row r="161" spans="1:7" x14ac:dyDescent="0.35">
      <c r="A161" t="s">
        <v>192</v>
      </c>
      <c r="B161">
        <v>0</v>
      </c>
      <c r="C161">
        <v>1</v>
      </c>
      <c r="D161">
        <v>0</v>
      </c>
      <c r="E161">
        <v>7</v>
      </c>
      <c r="F161">
        <v>1</v>
      </c>
      <c r="G161">
        <v>11</v>
      </c>
    </row>
    <row r="162" spans="1:7" x14ac:dyDescent="0.35">
      <c r="A162" t="s">
        <v>192</v>
      </c>
      <c r="B162">
        <v>0</v>
      </c>
      <c r="C162">
        <v>1</v>
      </c>
      <c r="D162">
        <v>4</v>
      </c>
      <c r="E162">
        <v>2</v>
      </c>
      <c r="F162">
        <v>0</v>
      </c>
      <c r="G162">
        <v>9</v>
      </c>
    </row>
    <row r="163" spans="1:7" x14ac:dyDescent="0.35">
      <c r="A163" t="s">
        <v>192</v>
      </c>
      <c r="B163">
        <v>0</v>
      </c>
      <c r="C163">
        <v>1</v>
      </c>
      <c r="D163">
        <v>5</v>
      </c>
      <c r="E163">
        <v>3</v>
      </c>
      <c r="F163">
        <v>0</v>
      </c>
      <c r="G163">
        <v>6</v>
      </c>
    </row>
    <row r="164" spans="1:7" x14ac:dyDescent="0.35">
      <c r="A164" t="s">
        <v>192</v>
      </c>
      <c r="B164">
        <v>0</v>
      </c>
      <c r="C164">
        <v>1</v>
      </c>
      <c r="D164">
        <v>6</v>
      </c>
      <c r="E164">
        <v>3</v>
      </c>
      <c r="F164">
        <v>0</v>
      </c>
      <c r="G164">
        <v>3</v>
      </c>
    </row>
    <row r="165" spans="1:7" x14ac:dyDescent="0.35">
      <c r="A165" t="s">
        <v>192</v>
      </c>
      <c r="B165">
        <v>0</v>
      </c>
      <c r="C165">
        <v>1</v>
      </c>
      <c r="D165">
        <v>7</v>
      </c>
      <c r="E165">
        <v>1</v>
      </c>
      <c r="F165">
        <v>0</v>
      </c>
      <c r="G165">
        <v>2</v>
      </c>
    </row>
    <row r="166" spans="1:7" x14ac:dyDescent="0.35">
      <c r="A166" t="s">
        <v>192</v>
      </c>
      <c r="B166">
        <v>0</v>
      </c>
      <c r="C166">
        <v>2</v>
      </c>
      <c r="D166">
        <v>4</v>
      </c>
      <c r="E166">
        <v>6</v>
      </c>
      <c r="F166">
        <v>1</v>
      </c>
      <c r="G166">
        <v>12</v>
      </c>
    </row>
    <row r="167" spans="1:7" x14ac:dyDescent="0.35">
      <c r="A167" t="s">
        <v>192</v>
      </c>
      <c r="B167">
        <v>0</v>
      </c>
      <c r="C167">
        <v>2</v>
      </c>
      <c r="D167">
        <v>5</v>
      </c>
      <c r="E167">
        <v>1</v>
      </c>
      <c r="F167">
        <v>0</v>
      </c>
      <c r="G167">
        <v>11</v>
      </c>
    </row>
    <row r="168" spans="1:7" x14ac:dyDescent="0.35">
      <c r="A168" t="s">
        <v>192</v>
      </c>
      <c r="B168">
        <v>0</v>
      </c>
      <c r="C168">
        <v>2</v>
      </c>
      <c r="D168">
        <v>6</v>
      </c>
      <c r="E168">
        <v>2</v>
      </c>
      <c r="F168">
        <v>0</v>
      </c>
      <c r="G168">
        <v>9</v>
      </c>
    </row>
    <row r="169" spans="1:7" x14ac:dyDescent="0.35">
      <c r="A169" t="s">
        <v>192</v>
      </c>
      <c r="B169">
        <v>0</v>
      </c>
      <c r="C169">
        <v>2</v>
      </c>
      <c r="D169">
        <v>7</v>
      </c>
      <c r="E169">
        <v>1</v>
      </c>
      <c r="F169">
        <v>0</v>
      </c>
      <c r="G169">
        <v>8</v>
      </c>
    </row>
    <row r="170" spans="1:7" x14ac:dyDescent="0.35">
      <c r="A170" t="s">
        <v>192</v>
      </c>
      <c r="B170">
        <v>1</v>
      </c>
      <c r="C170">
        <v>0</v>
      </c>
      <c r="D170">
        <v>5</v>
      </c>
      <c r="E170">
        <v>4</v>
      </c>
      <c r="F170">
        <v>1</v>
      </c>
      <c r="G170">
        <v>14</v>
      </c>
    </row>
    <row r="171" spans="1:7" x14ac:dyDescent="0.35">
      <c r="A171" t="s">
        <v>192</v>
      </c>
      <c r="B171">
        <v>1</v>
      </c>
      <c r="C171">
        <v>0</v>
      </c>
      <c r="D171">
        <v>6</v>
      </c>
      <c r="E171">
        <v>2</v>
      </c>
      <c r="F171">
        <v>0</v>
      </c>
      <c r="G171">
        <v>12</v>
      </c>
    </row>
    <row r="172" spans="1:7" x14ac:dyDescent="0.35">
      <c r="A172" t="s">
        <v>192</v>
      </c>
      <c r="B172">
        <v>1</v>
      </c>
      <c r="C172">
        <v>1</v>
      </c>
      <c r="D172">
        <v>5</v>
      </c>
      <c r="E172">
        <v>2</v>
      </c>
      <c r="F172">
        <v>1</v>
      </c>
      <c r="G172">
        <v>16</v>
      </c>
    </row>
    <row r="173" spans="1:7" x14ac:dyDescent="0.35">
      <c r="A173" t="s">
        <v>192</v>
      </c>
      <c r="B173">
        <v>1</v>
      </c>
      <c r="C173">
        <v>1</v>
      </c>
      <c r="D173">
        <v>6</v>
      </c>
      <c r="E173">
        <v>2</v>
      </c>
      <c r="F173">
        <v>0</v>
      </c>
      <c r="G173">
        <v>14</v>
      </c>
    </row>
    <row r="174" spans="1:7" x14ac:dyDescent="0.35">
      <c r="A174" t="s">
        <v>192</v>
      </c>
      <c r="B174">
        <v>1</v>
      </c>
      <c r="C174">
        <v>2</v>
      </c>
      <c r="D174">
        <v>7</v>
      </c>
      <c r="E174">
        <v>6</v>
      </c>
      <c r="F174">
        <v>1</v>
      </c>
      <c r="G174">
        <v>12</v>
      </c>
    </row>
    <row r="175" spans="1:7" x14ac:dyDescent="0.35">
      <c r="A175" t="s">
        <v>193</v>
      </c>
      <c r="B175">
        <v>0</v>
      </c>
      <c r="C175">
        <v>0</v>
      </c>
      <c r="D175">
        <v>0</v>
      </c>
      <c r="E175">
        <v>18</v>
      </c>
      <c r="F175">
        <v>1</v>
      </c>
      <c r="G175">
        <v>0</v>
      </c>
    </row>
    <row r="176" spans="1:7" x14ac:dyDescent="0.35">
      <c r="A176" t="s">
        <v>193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35">
      <c r="A177" t="s">
        <v>193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</row>
    <row r="178" spans="1:7" x14ac:dyDescent="0.35">
      <c r="A178" t="s">
        <v>193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</row>
    <row r="179" spans="1:7" x14ac:dyDescent="0.35">
      <c r="A179" t="s">
        <v>193</v>
      </c>
      <c r="B179">
        <v>0</v>
      </c>
      <c r="C179">
        <v>0</v>
      </c>
      <c r="D179">
        <v>4</v>
      </c>
      <c r="E179">
        <v>0</v>
      </c>
      <c r="F179">
        <v>0</v>
      </c>
      <c r="G179">
        <v>0</v>
      </c>
    </row>
    <row r="180" spans="1:7" x14ac:dyDescent="0.35">
      <c r="A180" t="s">
        <v>193</v>
      </c>
      <c r="B180">
        <v>0</v>
      </c>
      <c r="C180">
        <v>0</v>
      </c>
      <c r="D180">
        <v>5</v>
      </c>
      <c r="E180">
        <v>0</v>
      </c>
      <c r="F180">
        <v>0</v>
      </c>
      <c r="G180">
        <v>0</v>
      </c>
    </row>
    <row r="181" spans="1:7" x14ac:dyDescent="0.35">
      <c r="A181" t="s">
        <v>193</v>
      </c>
      <c r="B181">
        <v>0</v>
      </c>
      <c r="C181">
        <v>0</v>
      </c>
      <c r="D181">
        <v>6</v>
      </c>
      <c r="E181">
        <v>0</v>
      </c>
      <c r="F181">
        <v>0</v>
      </c>
      <c r="G181">
        <v>0</v>
      </c>
    </row>
    <row r="182" spans="1:7" x14ac:dyDescent="0.35">
      <c r="A182" t="s">
        <v>193</v>
      </c>
      <c r="B182">
        <v>0</v>
      </c>
      <c r="C182">
        <v>0</v>
      </c>
      <c r="D182">
        <v>7</v>
      </c>
      <c r="E182">
        <v>0</v>
      </c>
      <c r="F182">
        <v>0</v>
      </c>
      <c r="G182">
        <v>0</v>
      </c>
    </row>
    <row r="183" spans="1:7" x14ac:dyDescent="0.35">
      <c r="A183" t="s">
        <v>193</v>
      </c>
      <c r="B183">
        <v>0</v>
      </c>
      <c r="C183">
        <v>1</v>
      </c>
      <c r="D183">
        <v>1</v>
      </c>
      <c r="E183">
        <v>2</v>
      </c>
      <c r="F183">
        <v>1</v>
      </c>
      <c r="G183">
        <v>16</v>
      </c>
    </row>
    <row r="184" spans="1:7" x14ac:dyDescent="0.35">
      <c r="A184" t="s">
        <v>193</v>
      </c>
      <c r="B184">
        <v>0</v>
      </c>
      <c r="C184">
        <v>2</v>
      </c>
      <c r="D184">
        <v>2</v>
      </c>
      <c r="E184">
        <v>10</v>
      </c>
      <c r="F184">
        <v>1</v>
      </c>
      <c r="G184">
        <v>8</v>
      </c>
    </row>
    <row r="185" spans="1:7" x14ac:dyDescent="0.35">
      <c r="A185" t="s">
        <v>193</v>
      </c>
      <c r="B185">
        <v>0</v>
      </c>
      <c r="C185">
        <v>2</v>
      </c>
      <c r="D185">
        <v>3</v>
      </c>
      <c r="E185">
        <v>3</v>
      </c>
      <c r="F185">
        <v>0</v>
      </c>
      <c r="G185">
        <v>5</v>
      </c>
    </row>
    <row r="186" spans="1:7" x14ac:dyDescent="0.35">
      <c r="A186" t="s">
        <v>193</v>
      </c>
      <c r="B186">
        <v>0</v>
      </c>
      <c r="C186">
        <v>2</v>
      </c>
      <c r="D186">
        <v>4</v>
      </c>
      <c r="E186">
        <v>7</v>
      </c>
      <c r="F186">
        <v>1</v>
      </c>
      <c r="G186">
        <v>16</v>
      </c>
    </row>
    <row r="187" spans="1:7" x14ac:dyDescent="0.35">
      <c r="A187" t="s">
        <v>193</v>
      </c>
      <c r="B187">
        <v>0</v>
      </c>
      <c r="C187">
        <v>2</v>
      </c>
      <c r="D187">
        <v>5</v>
      </c>
      <c r="E187">
        <v>2</v>
      </c>
      <c r="F187">
        <v>0</v>
      </c>
      <c r="G187">
        <v>14</v>
      </c>
    </row>
    <row r="188" spans="1:7" x14ac:dyDescent="0.35">
      <c r="A188" t="s">
        <v>193</v>
      </c>
      <c r="B188">
        <v>0</v>
      </c>
      <c r="C188">
        <v>2</v>
      </c>
      <c r="D188">
        <v>6</v>
      </c>
      <c r="E188">
        <v>1</v>
      </c>
      <c r="F188">
        <v>0</v>
      </c>
      <c r="G188">
        <v>13</v>
      </c>
    </row>
    <row r="189" spans="1:7" x14ac:dyDescent="0.35">
      <c r="A189" t="s">
        <v>193</v>
      </c>
      <c r="B189">
        <v>1</v>
      </c>
      <c r="C189">
        <v>0</v>
      </c>
      <c r="D189">
        <v>5</v>
      </c>
      <c r="E189">
        <v>10</v>
      </c>
      <c r="F189">
        <v>1</v>
      </c>
      <c r="G189">
        <v>8</v>
      </c>
    </row>
    <row r="190" spans="1:7" x14ac:dyDescent="0.35">
      <c r="A190" t="s">
        <v>193</v>
      </c>
      <c r="B190">
        <v>1</v>
      </c>
      <c r="C190">
        <v>1</v>
      </c>
      <c r="D190">
        <v>6</v>
      </c>
      <c r="E190">
        <v>6</v>
      </c>
      <c r="F190">
        <v>1</v>
      </c>
      <c r="G190">
        <v>12</v>
      </c>
    </row>
    <row r="191" spans="1:7" x14ac:dyDescent="0.35">
      <c r="A191" t="s">
        <v>193</v>
      </c>
      <c r="B191">
        <v>1</v>
      </c>
      <c r="C191">
        <v>1</v>
      </c>
      <c r="D191">
        <v>7</v>
      </c>
      <c r="E191">
        <v>4</v>
      </c>
      <c r="F191">
        <v>0</v>
      </c>
      <c r="G191">
        <v>8</v>
      </c>
    </row>
    <row r="192" spans="1:7" x14ac:dyDescent="0.35">
      <c r="A192" t="s">
        <v>193</v>
      </c>
      <c r="B192">
        <v>1</v>
      </c>
      <c r="C192">
        <v>2</v>
      </c>
      <c r="D192">
        <v>7</v>
      </c>
      <c r="E192">
        <v>17</v>
      </c>
      <c r="F192">
        <v>1</v>
      </c>
      <c r="G192">
        <v>1</v>
      </c>
    </row>
    <row r="193" spans="1:7" x14ac:dyDescent="0.35">
      <c r="A193" t="s">
        <v>194</v>
      </c>
      <c r="B193">
        <v>0</v>
      </c>
      <c r="C193">
        <v>0</v>
      </c>
      <c r="D193">
        <v>0</v>
      </c>
      <c r="E193">
        <v>16</v>
      </c>
      <c r="F193">
        <v>1</v>
      </c>
      <c r="G193">
        <v>2</v>
      </c>
    </row>
    <row r="194" spans="1:7" x14ac:dyDescent="0.35">
      <c r="A194" t="s">
        <v>194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2</v>
      </c>
    </row>
    <row r="195" spans="1:7" x14ac:dyDescent="0.35">
      <c r="A195" t="s">
        <v>194</v>
      </c>
      <c r="B195">
        <v>0</v>
      </c>
      <c r="C195">
        <v>0</v>
      </c>
      <c r="D195">
        <v>2</v>
      </c>
      <c r="E195">
        <v>2</v>
      </c>
      <c r="F195">
        <v>0</v>
      </c>
      <c r="G195">
        <v>0</v>
      </c>
    </row>
    <row r="196" spans="1:7" x14ac:dyDescent="0.35">
      <c r="A196" t="s">
        <v>194</v>
      </c>
      <c r="B196">
        <v>0</v>
      </c>
      <c r="C196">
        <v>0</v>
      </c>
      <c r="D196">
        <v>3</v>
      </c>
      <c r="E196">
        <v>2</v>
      </c>
      <c r="F196">
        <v>1</v>
      </c>
      <c r="G196">
        <v>16</v>
      </c>
    </row>
    <row r="197" spans="1:7" x14ac:dyDescent="0.35">
      <c r="A197" t="s">
        <v>194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16</v>
      </c>
    </row>
    <row r="198" spans="1:7" x14ac:dyDescent="0.35">
      <c r="A198" t="s">
        <v>194</v>
      </c>
      <c r="B198">
        <v>0</v>
      </c>
      <c r="C198">
        <v>0</v>
      </c>
      <c r="D198">
        <v>5</v>
      </c>
      <c r="E198">
        <v>0</v>
      </c>
      <c r="F198">
        <v>0</v>
      </c>
      <c r="G198">
        <v>16</v>
      </c>
    </row>
    <row r="199" spans="1:7" x14ac:dyDescent="0.35">
      <c r="A199" t="s">
        <v>194</v>
      </c>
      <c r="B199">
        <v>0</v>
      </c>
      <c r="C199">
        <v>0</v>
      </c>
      <c r="D199">
        <v>6</v>
      </c>
      <c r="E199">
        <v>0</v>
      </c>
      <c r="F199">
        <v>0</v>
      </c>
      <c r="G199">
        <v>16</v>
      </c>
    </row>
    <row r="200" spans="1:7" x14ac:dyDescent="0.35">
      <c r="A200" t="s">
        <v>194</v>
      </c>
      <c r="B200">
        <v>0</v>
      </c>
      <c r="C200">
        <v>0</v>
      </c>
      <c r="D200">
        <v>7</v>
      </c>
      <c r="E200">
        <v>0</v>
      </c>
      <c r="F200">
        <v>0</v>
      </c>
      <c r="G200">
        <v>16</v>
      </c>
    </row>
    <row r="201" spans="1:7" x14ac:dyDescent="0.35">
      <c r="A201" t="s">
        <v>194</v>
      </c>
      <c r="B201">
        <v>0</v>
      </c>
      <c r="C201">
        <v>1</v>
      </c>
      <c r="D201">
        <v>0</v>
      </c>
      <c r="E201">
        <v>11</v>
      </c>
      <c r="F201">
        <v>1</v>
      </c>
      <c r="G201">
        <v>7</v>
      </c>
    </row>
    <row r="202" spans="1:7" x14ac:dyDescent="0.35">
      <c r="A202" t="s">
        <v>194</v>
      </c>
      <c r="B202">
        <v>0</v>
      </c>
      <c r="C202">
        <v>1</v>
      </c>
      <c r="D202">
        <v>4</v>
      </c>
      <c r="E202">
        <v>2</v>
      </c>
      <c r="F202">
        <v>0</v>
      </c>
      <c r="G202">
        <v>5</v>
      </c>
    </row>
    <row r="203" spans="1:7" x14ac:dyDescent="0.35">
      <c r="A203" t="s">
        <v>194</v>
      </c>
      <c r="B203">
        <v>0</v>
      </c>
      <c r="C203">
        <v>1</v>
      </c>
      <c r="D203">
        <v>5</v>
      </c>
      <c r="E203">
        <v>1</v>
      </c>
      <c r="F203">
        <v>0</v>
      </c>
      <c r="G203">
        <v>4</v>
      </c>
    </row>
    <row r="204" spans="1:7" x14ac:dyDescent="0.35">
      <c r="A204" t="s">
        <v>194</v>
      </c>
      <c r="B204">
        <v>0</v>
      </c>
      <c r="C204">
        <v>1</v>
      </c>
      <c r="D204">
        <v>6</v>
      </c>
      <c r="E204">
        <v>1</v>
      </c>
      <c r="F204">
        <v>0</v>
      </c>
      <c r="G204">
        <v>3</v>
      </c>
    </row>
    <row r="205" spans="1:7" x14ac:dyDescent="0.35">
      <c r="A205" t="s">
        <v>194</v>
      </c>
      <c r="B205">
        <v>0</v>
      </c>
      <c r="C205">
        <v>2</v>
      </c>
      <c r="D205">
        <v>2</v>
      </c>
      <c r="E205">
        <v>1</v>
      </c>
      <c r="F205">
        <v>1</v>
      </c>
      <c r="G205">
        <v>17</v>
      </c>
    </row>
    <row r="206" spans="1:7" x14ac:dyDescent="0.35">
      <c r="A206" t="s">
        <v>194</v>
      </c>
      <c r="B206">
        <v>0</v>
      </c>
      <c r="C206">
        <v>2</v>
      </c>
      <c r="D206">
        <v>3</v>
      </c>
      <c r="E206">
        <v>2</v>
      </c>
      <c r="F206">
        <v>0</v>
      </c>
      <c r="G206">
        <v>15</v>
      </c>
    </row>
    <row r="207" spans="1:7" x14ac:dyDescent="0.35">
      <c r="A207" t="s">
        <v>194</v>
      </c>
      <c r="B207">
        <v>0</v>
      </c>
      <c r="C207">
        <v>2</v>
      </c>
      <c r="D207">
        <v>4</v>
      </c>
      <c r="E207">
        <v>5</v>
      </c>
      <c r="F207">
        <v>0</v>
      </c>
      <c r="G207">
        <v>10</v>
      </c>
    </row>
    <row r="208" spans="1:7" x14ac:dyDescent="0.35">
      <c r="A208" t="s">
        <v>194</v>
      </c>
      <c r="B208">
        <v>0</v>
      </c>
      <c r="C208">
        <v>2</v>
      </c>
      <c r="D208">
        <v>5</v>
      </c>
      <c r="E208">
        <v>2</v>
      </c>
      <c r="F208">
        <v>0</v>
      </c>
      <c r="G208">
        <v>8</v>
      </c>
    </row>
    <row r="209" spans="1:7" x14ac:dyDescent="0.35">
      <c r="A209" t="s">
        <v>194</v>
      </c>
      <c r="B209">
        <v>0</v>
      </c>
      <c r="C209">
        <v>2</v>
      </c>
      <c r="D209">
        <v>6</v>
      </c>
      <c r="E209">
        <v>5</v>
      </c>
      <c r="F209">
        <v>0</v>
      </c>
      <c r="G209">
        <v>3</v>
      </c>
    </row>
    <row r="210" spans="1:7" x14ac:dyDescent="0.35">
      <c r="A210" t="s">
        <v>194</v>
      </c>
      <c r="B210">
        <v>1</v>
      </c>
      <c r="C210">
        <v>0</v>
      </c>
      <c r="D210">
        <v>5</v>
      </c>
      <c r="E210">
        <v>3</v>
      </c>
      <c r="F210">
        <v>1</v>
      </c>
      <c r="G210">
        <v>15</v>
      </c>
    </row>
    <row r="211" spans="1:7" x14ac:dyDescent="0.35">
      <c r="A211" t="s">
        <v>194</v>
      </c>
      <c r="B211">
        <v>1</v>
      </c>
      <c r="C211">
        <v>1</v>
      </c>
      <c r="D211">
        <v>5</v>
      </c>
      <c r="E211">
        <v>4</v>
      </c>
      <c r="F211">
        <v>1</v>
      </c>
      <c r="G211">
        <v>14</v>
      </c>
    </row>
    <row r="212" spans="1:7" x14ac:dyDescent="0.35">
      <c r="A212" t="s">
        <v>194</v>
      </c>
      <c r="B212">
        <v>1</v>
      </c>
      <c r="C212">
        <v>1</v>
      </c>
      <c r="D212">
        <v>6</v>
      </c>
      <c r="E212">
        <v>6</v>
      </c>
      <c r="F212">
        <v>0</v>
      </c>
      <c r="G212">
        <v>8</v>
      </c>
    </row>
    <row r="213" spans="1:7" x14ac:dyDescent="0.35">
      <c r="A213" t="s">
        <v>194</v>
      </c>
      <c r="B213">
        <v>1</v>
      </c>
      <c r="C213">
        <v>2</v>
      </c>
      <c r="D213">
        <v>7</v>
      </c>
      <c r="E213">
        <v>10</v>
      </c>
      <c r="F213">
        <v>1</v>
      </c>
      <c r="G213">
        <v>8</v>
      </c>
    </row>
    <row r="214" spans="1:7" x14ac:dyDescent="0.35">
      <c r="A214" t="s">
        <v>195</v>
      </c>
      <c r="B214">
        <v>0</v>
      </c>
      <c r="C214">
        <v>0</v>
      </c>
      <c r="D214">
        <v>0</v>
      </c>
      <c r="E214">
        <v>8</v>
      </c>
      <c r="F214">
        <v>1</v>
      </c>
      <c r="G214">
        <v>10</v>
      </c>
    </row>
    <row r="215" spans="1:7" x14ac:dyDescent="0.35">
      <c r="A215" t="s">
        <v>195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10</v>
      </c>
    </row>
    <row r="216" spans="1:7" x14ac:dyDescent="0.35">
      <c r="A216" t="s">
        <v>195</v>
      </c>
      <c r="B216">
        <v>0</v>
      </c>
      <c r="C216">
        <v>0</v>
      </c>
      <c r="D216">
        <v>2</v>
      </c>
      <c r="E216">
        <v>1</v>
      </c>
      <c r="F216">
        <v>0</v>
      </c>
      <c r="G216">
        <v>9</v>
      </c>
    </row>
    <row r="217" spans="1:7" x14ac:dyDescent="0.35">
      <c r="A217" t="s">
        <v>195</v>
      </c>
      <c r="B217">
        <v>0</v>
      </c>
      <c r="C217">
        <v>0</v>
      </c>
      <c r="D217">
        <v>3</v>
      </c>
      <c r="E217">
        <v>1</v>
      </c>
      <c r="F217">
        <v>0</v>
      </c>
      <c r="G217">
        <v>8</v>
      </c>
    </row>
    <row r="218" spans="1:7" x14ac:dyDescent="0.35">
      <c r="A218" t="s">
        <v>195</v>
      </c>
      <c r="B218">
        <v>0</v>
      </c>
      <c r="C218">
        <v>0</v>
      </c>
      <c r="D218">
        <v>4</v>
      </c>
      <c r="E218">
        <v>0</v>
      </c>
      <c r="F218">
        <v>0</v>
      </c>
      <c r="G218">
        <v>8</v>
      </c>
    </row>
    <row r="219" spans="1:7" x14ac:dyDescent="0.35">
      <c r="A219" t="s">
        <v>195</v>
      </c>
      <c r="B219">
        <v>0</v>
      </c>
      <c r="C219">
        <v>0</v>
      </c>
      <c r="D219">
        <v>5</v>
      </c>
      <c r="E219">
        <v>0</v>
      </c>
      <c r="F219">
        <v>0</v>
      </c>
      <c r="G219">
        <v>8</v>
      </c>
    </row>
    <row r="220" spans="1:7" x14ac:dyDescent="0.35">
      <c r="A220" t="s">
        <v>195</v>
      </c>
      <c r="B220">
        <v>0</v>
      </c>
      <c r="C220">
        <v>0</v>
      </c>
      <c r="D220">
        <v>6</v>
      </c>
      <c r="E220">
        <v>0</v>
      </c>
      <c r="F220">
        <v>0</v>
      </c>
      <c r="G220">
        <v>8</v>
      </c>
    </row>
    <row r="221" spans="1:7" x14ac:dyDescent="0.35">
      <c r="A221" t="s">
        <v>195</v>
      </c>
      <c r="B221">
        <v>0</v>
      </c>
      <c r="C221">
        <v>0</v>
      </c>
      <c r="D221">
        <v>7</v>
      </c>
      <c r="E221">
        <v>0</v>
      </c>
      <c r="F221">
        <v>0</v>
      </c>
      <c r="G221">
        <v>8</v>
      </c>
    </row>
    <row r="222" spans="1:7" x14ac:dyDescent="0.35">
      <c r="A222" t="s">
        <v>195</v>
      </c>
      <c r="B222">
        <v>0</v>
      </c>
      <c r="C222">
        <v>1</v>
      </c>
      <c r="D222">
        <v>0</v>
      </c>
      <c r="E222">
        <v>16</v>
      </c>
      <c r="F222">
        <v>1</v>
      </c>
      <c r="G222">
        <v>2</v>
      </c>
    </row>
    <row r="223" spans="1:7" x14ac:dyDescent="0.35">
      <c r="A223" t="s">
        <v>195</v>
      </c>
      <c r="B223">
        <v>0</v>
      </c>
      <c r="C223">
        <v>2</v>
      </c>
      <c r="D223">
        <v>4</v>
      </c>
      <c r="E223">
        <v>4</v>
      </c>
      <c r="F223">
        <v>1</v>
      </c>
      <c r="G223">
        <v>14</v>
      </c>
    </row>
    <row r="224" spans="1:7" x14ac:dyDescent="0.35">
      <c r="A224" t="s">
        <v>195</v>
      </c>
      <c r="B224">
        <v>0</v>
      </c>
      <c r="C224">
        <v>2</v>
      </c>
      <c r="D224">
        <v>5</v>
      </c>
      <c r="E224">
        <v>3</v>
      </c>
      <c r="F224">
        <v>0</v>
      </c>
      <c r="G224">
        <v>11</v>
      </c>
    </row>
    <row r="225" spans="1:7" x14ac:dyDescent="0.35">
      <c r="A225" t="s">
        <v>195</v>
      </c>
      <c r="B225">
        <v>0</v>
      </c>
      <c r="C225">
        <v>2</v>
      </c>
      <c r="D225">
        <v>6</v>
      </c>
      <c r="E225">
        <v>3</v>
      </c>
      <c r="F225">
        <v>0</v>
      </c>
      <c r="G225">
        <v>8</v>
      </c>
    </row>
    <row r="226" spans="1:7" x14ac:dyDescent="0.35">
      <c r="A226" t="s">
        <v>195</v>
      </c>
      <c r="B226">
        <v>0</v>
      </c>
      <c r="C226">
        <v>2</v>
      </c>
      <c r="D226">
        <v>7</v>
      </c>
      <c r="E226">
        <v>1</v>
      </c>
      <c r="F226">
        <v>0</v>
      </c>
      <c r="G226">
        <v>7</v>
      </c>
    </row>
    <row r="227" spans="1:7" x14ac:dyDescent="0.35">
      <c r="A227" t="s">
        <v>195</v>
      </c>
      <c r="B227">
        <v>1</v>
      </c>
      <c r="C227">
        <v>0</v>
      </c>
      <c r="D227">
        <v>5</v>
      </c>
      <c r="E227">
        <v>2</v>
      </c>
      <c r="F227">
        <v>1</v>
      </c>
      <c r="G227">
        <v>16</v>
      </c>
    </row>
    <row r="228" spans="1:7" x14ac:dyDescent="0.35">
      <c r="A228" t="s">
        <v>195</v>
      </c>
      <c r="B228">
        <v>1</v>
      </c>
      <c r="C228">
        <v>1</v>
      </c>
      <c r="D228">
        <v>5</v>
      </c>
      <c r="E228">
        <v>5</v>
      </c>
      <c r="F228">
        <v>1</v>
      </c>
      <c r="G228">
        <v>13</v>
      </c>
    </row>
    <row r="229" spans="1:7" x14ac:dyDescent="0.35">
      <c r="A229" t="s">
        <v>195</v>
      </c>
      <c r="B229">
        <v>1</v>
      </c>
      <c r="C229">
        <v>1</v>
      </c>
      <c r="D229">
        <v>6</v>
      </c>
      <c r="E229">
        <v>5</v>
      </c>
      <c r="F229">
        <v>0</v>
      </c>
      <c r="G229">
        <v>8</v>
      </c>
    </row>
    <row r="230" spans="1:7" x14ac:dyDescent="0.35">
      <c r="A230" t="s">
        <v>195</v>
      </c>
      <c r="B230">
        <v>1</v>
      </c>
      <c r="C230">
        <v>1</v>
      </c>
      <c r="D230">
        <v>7</v>
      </c>
      <c r="E230">
        <v>1</v>
      </c>
      <c r="F230">
        <v>0</v>
      </c>
      <c r="G230">
        <v>7</v>
      </c>
    </row>
    <row r="231" spans="1:7" x14ac:dyDescent="0.35">
      <c r="A231" t="s">
        <v>195</v>
      </c>
      <c r="B231">
        <v>1</v>
      </c>
      <c r="C231">
        <v>2</v>
      </c>
      <c r="D231">
        <v>7</v>
      </c>
      <c r="E231">
        <v>10</v>
      </c>
      <c r="F231">
        <v>1</v>
      </c>
      <c r="G231">
        <v>8</v>
      </c>
    </row>
    <row r="232" spans="1:7" x14ac:dyDescent="0.35">
      <c r="A232" t="s">
        <v>196</v>
      </c>
      <c r="B232">
        <v>0</v>
      </c>
      <c r="C232">
        <v>0</v>
      </c>
      <c r="D232">
        <v>0</v>
      </c>
      <c r="E232">
        <v>18</v>
      </c>
      <c r="F232">
        <v>1</v>
      </c>
      <c r="G232">
        <v>0</v>
      </c>
    </row>
    <row r="233" spans="1:7" x14ac:dyDescent="0.35">
      <c r="A233" t="s">
        <v>196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 x14ac:dyDescent="0.35">
      <c r="A234" t="s">
        <v>196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</row>
    <row r="235" spans="1:7" x14ac:dyDescent="0.35">
      <c r="A235" t="s">
        <v>196</v>
      </c>
      <c r="B235">
        <v>0</v>
      </c>
      <c r="C235">
        <v>0</v>
      </c>
      <c r="D235">
        <v>3</v>
      </c>
      <c r="E235">
        <v>0</v>
      </c>
      <c r="F235">
        <v>0</v>
      </c>
      <c r="G235">
        <v>0</v>
      </c>
    </row>
    <row r="236" spans="1:7" x14ac:dyDescent="0.35">
      <c r="A236" t="s">
        <v>196</v>
      </c>
      <c r="B236">
        <v>0</v>
      </c>
      <c r="C236">
        <v>0</v>
      </c>
      <c r="D236">
        <v>4</v>
      </c>
      <c r="E236">
        <v>1</v>
      </c>
      <c r="F236">
        <v>1</v>
      </c>
      <c r="G236">
        <v>17</v>
      </c>
    </row>
    <row r="237" spans="1:7" x14ac:dyDescent="0.35">
      <c r="A237" t="s">
        <v>196</v>
      </c>
      <c r="B237">
        <v>0</v>
      </c>
      <c r="C237">
        <v>0</v>
      </c>
      <c r="D237">
        <v>5</v>
      </c>
      <c r="E237">
        <v>0</v>
      </c>
      <c r="F237">
        <v>0</v>
      </c>
      <c r="G237">
        <v>17</v>
      </c>
    </row>
    <row r="238" spans="1:7" x14ac:dyDescent="0.35">
      <c r="A238" t="s">
        <v>196</v>
      </c>
      <c r="B238">
        <v>0</v>
      </c>
      <c r="C238">
        <v>0</v>
      </c>
      <c r="D238">
        <v>6</v>
      </c>
      <c r="E238">
        <v>0</v>
      </c>
      <c r="F238">
        <v>0</v>
      </c>
      <c r="G238">
        <v>17</v>
      </c>
    </row>
    <row r="239" spans="1:7" x14ac:dyDescent="0.35">
      <c r="A239" t="s">
        <v>196</v>
      </c>
      <c r="B239">
        <v>0</v>
      </c>
      <c r="C239">
        <v>0</v>
      </c>
      <c r="D239">
        <v>7</v>
      </c>
      <c r="E239">
        <v>1</v>
      </c>
      <c r="F239">
        <v>0</v>
      </c>
      <c r="G239">
        <v>16</v>
      </c>
    </row>
    <row r="240" spans="1:7" x14ac:dyDescent="0.35">
      <c r="A240" t="s">
        <v>196</v>
      </c>
      <c r="B240">
        <v>0</v>
      </c>
      <c r="C240">
        <v>1</v>
      </c>
      <c r="D240">
        <v>0</v>
      </c>
      <c r="E240">
        <v>2</v>
      </c>
      <c r="F240">
        <v>1</v>
      </c>
      <c r="G240">
        <v>16</v>
      </c>
    </row>
    <row r="241" spans="1:7" x14ac:dyDescent="0.35">
      <c r="A241" t="s">
        <v>196</v>
      </c>
      <c r="B241">
        <v>0</v>
      </c>
      <c r="C241">
        <v>2</v>
      </c>
      <c r="D241">
        <v>2</v>
      </c>
      <c r="E241">
        <v>1</v>
      </c>
      <c r="F241">
        <v>1</v>
      </c>
      <c r="G241">
        <v>17</v>
      </c>
    </row>
    <row r="242" spans="1:7" x14ac:dyDescent="0.35">
      <c r="A242" t="s">
        <v>196</v>
      </c>
      <c r="B242">
        <v>0</v>
      </c>
      <c r="C242">
        <v>2</v>
      </c>
      <c r="D242">
        <v>3</v>
      </c>
      <c r="E242">
        <v>5</v>
      </c>
      <c r="F242">
        <v>0</v>
      </c>
      <c r="G242">
        <v>12</v>
      </c>
    </row>
    <row r="243" spans="1:7" x14ac:dyDescent="0.35">
      <c r="A243" t="s">
        <v>196</v>
      </c>
      <c r="B243">
        <v>0</v>
      </c>
      <c r="C243">
        <v>2</v>
      </c>
      <c r="D243">
        <v>4</v>
      </c>
      <c r="E243">
        <v>2</v>
      </c>
      <c r="F243">
        <v>0</v>
      </c>
      <c r="G243">
        <v>10</v>
      </c>
    </row>
    <row r="244" spans="1:7" x14ac:dyDescent="0.35">
      <c r="A244" t="s">
        <v>196</v>
      </c>
      <c r="B244">
        <v>0</v>
      </c>
      <c r="C244">
        <v>2</v>
      </c>
      <c r="D244">
        <v>6</v>
      </c>
      <c r="E244">
        <v>1</v>
      </c>
      <c r="F244">
        <v>0</v>
      </c>
      <c r="G244">
        <v>9</v>
      </c>
    </row>
    <row r="245" spans="1:7" x14ac:dyDescent="0.35">
      <c r="A245" t="s">
        <v>196</v>
      </c>
      <c r="B245">
        <v>1</v>
      </c>
      <c r="C245">
        <v>0</v>
      </c>
      <c r="D245">
        <v>5</v>
      </c>
      <c r="E245">
        <v>10</v>
      </c>
      <c r="F245">
        <v>1</v>
      </c>
      <c r="G245">
        <v>8</v>
      </c>
    </row>
    <row r="246" spans="1:7" x14ac:dyDescent="0.35">
      <c r="A246" t="s">
        <v>196</v>
      </c>
      <c r="B246">
        <v>1</v>
      </c>
      <c r="C246">
        <v>1</v>
      </c>
      <c r="D246">
        <v>6</v>
      </c>
      <c r="E246">
        <v>6</v>
      </c>
      <c r="F246">
        <v>1</v>
      </c>
      <c r="G246">
        <v>12</v>
      </c>
    </row>
    <row r="247" spans="1:7" x14ac:dyDescent="0.35">
      <c r="A247" t="s">
        <v>196</v>
      </c>
      <c r="B247">
        <v>1</v>
      </c>
      <c r="C247">
        <v>2</v>
      </c>
      <c r="D247">
        <v>7</v>
      </c>
      <c r="E247">
        <v>10</v>
      </c>
      <c r="F247">
        <v>1</v>
      </c>
      <c r="G247">
        <v>8</v>
      </c>
    </row>
    <row r="248" spans="1:7" x14ac:dyDescent="0.35">
      <c r="A248" t="s">
        <v>197</v>
      </c>
      <c r="B248">
        <v>0</v>
      </c>
      <c r="C248">
        <v>0</v>
      </c>
      <c r="D248">
        <v>0</v>
      </c>
      <c r="E248">
        <v>10</v>
      </c>
      <c r="F248">
        <v>1</v>
      </c>
      <c r="G248">
        <v>8</v>
      </c>
    </row>
    <row r="249" spans="1:7" x14ac:dyDescent="0.35">
      <c r="A249" t="s">
        <v>197</v>
      </c>
      <c r="B249">
        <v>0</v>
      </c>
      <c r="C249">
        <v>0</v>
      </c>
      <c r="D249">
        <v>1</v>
      </c>
      <c r="E249">
        <v>4</v>
      </c>
      <c r="F249">
        <v>0</v>
      </c>
      <c r="G249">
        <v>4</v>
      </c>
    </row>
    <row r="250" spans="1:7" x14ac:dyDescent="0.35">
      <c r="A250" t="s">
        <v>197</v>
      </c>
      <c r="B250">
        <v>0</v>
      </c>
      <c r="C250">
        <v>0</v>
      </c>
      <c r="D250">
        <v>2</v>
      </c>
      <c r="E250">
        <v>1</v>
      </c>
      <c r="F250">
        <v>0</v>
      </c>
      <c r="G250">
        <v>3</v>
      </c>
    </row>
    <row r="251" spans="1:7" x14ac:dyDescent="0.35">
      <c r="A251" t="s">
        <v>197</v>
      </c>
      <c r="B251">
        <v>0</v>
      </c>
      <c r="C251">
        <v>0</v>
      </c>
      <c r="D251">
        <v>3</v>
      </c>
      <c r="E251">
        <v>3</v>
      </c>
      <c r="F251">
        <v>0</v>
      </c>
      <c r="G251">
        <v>0</v>
      </c>
    </row>
    <row r="252" spans="1:7" x14ac:dyDescent="0.35">
      <c r="A252" t="s">
        <v>197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0</v>
      </c>
    </row>
    <row r="253" spans="1:7" x14ac:dyDescent="0.35">
      <c r="A253" t="s">
        <v>197</v>
      </c>
      <c r="B253">
        <v>0</v>
      </c>
      <c r="C253">
        <v>0</v>
      </c>
      <c r="D253">
        <v>5</v>
      </c>
      <c r="E253">
        <v>0</v>
      </c>
      <c r="F253">
        <v>0</v>
      </c>
      <c r="G253">
        <v>0</v>
      </c>
    </row>
    <row r="254" spans="1:7" x14ac:dyDescent="0.35">
      <c r="A254" t="s">
        <v>197</v>
      </c>
      <c r="B254">
        <v>0</v>
      </c>
      <c r="C254">
        <v>0</v>
      </c>
      <c r="D254">
        <v>6</v>
      </c>
      <c r="E254">
        <v>1</v>
      </c>
      <c r="F254">
        <v>1</v>
      </c>
      <c r="G254">
        <v>17</v>
      </c>
    </row>
    <row r="255" spans="1:7" x14ac:dyDescent="0.35">
      <c r="A255" t="s">
        <v>197</v>
      </c>
      <c r="B255">
        <v>0</v>
      </c>
      <c r="C255">
        <v>0</v>
      </c>
      <c r="D255">
        <v>7</v>
      </c>
      <c r="E255">
        <v>0</v>
      </c>
      <c r="F255">
        <v>0</v>
      </c>
      <c r="G255">
        <v>17</v>
      </c>
    </row>
    <row r="256" spans="1:7" x14ac:dyDescent="0.35">
      <c r="A256" t="s">
        <v>197</v>
      </c>
      <c r="B256">
        <v>0</v>
      </c>
      <c r="C256">
        <v>1</v>
      </c>
      <c r="D256">
        <v>0</v>
      </c>
      <c r="E256">
        <v>30</v>
      </c>
      <c r="F256">
        <v>2</v>
      </c>
      <c r="G256">
        <v>6</v>
      </c>
    </row>
    <row r="257" spans="1:7" x14ac:dyDescent="0.35">
      <c r="A257" t="s">
        <v>197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5</v>
      </c>
    </row>
    <row r="258" spans="1:7" x14ac:dyDescent="0.35">
      <c r="A258" t="s">
        <v>197</v>
      </c>
      <c r="B258">
        <v>0</v>
      </c>
      <c r="C258">
        <v>2</v>
      </c>
      <c r="D258">
        <v>0</v>
      </c>
      <c r="E258">
        <v>13</v>
      </c>
      <c r="F258">
        <v>1</v>
      </c>
      <c r="G258">
        <v>5</v>
      </c>
    </row>
    <row r="259" spans="1:7" x14ac:dyDescent="0.35">
      <c r="A259" t="s">
        <v>197</v>
      </c>
      <c r="B259">
        <v>0</v>
      </c>
      <c r="C259">
        <v>2</v>
      </c>
      <c r="D259">
        <v>2</v>
      </c>
      <c r="E259">
        <v>13</v>
      </c>
      <c r="F259">
        <v>1</v>
      </c>
      <c r="G259">
        <v>10</v>
      </c>
    </row>
    <row r="260" spans="1:7" x14ac:dyDescent="0.35">
      <c r="A260" t="s">
        <v>197</v>
      </c>
      <c r="B260">
        <v>0</v>
      </c>
      <c r="C260">
        <v>2</v>
      </c>
      <c r="D260">
        <v>3</v>
      </c>
      <c r="E260">
        <v>11</v>
      </c>
      <c r="F260">
        <v>1</v>
      </c>
      <c r="G260">
        <v>17</v>
      </c>
    </row>
    <row r="261" spans="1:7" x14ac:dyDescent="0.35">
      <c r="A261" t="s">
        <v>197</v>
      </c>
      <c r="B261">
        <v>0</v>
      </c>
      <c r="C261">
        <v>2</v>
      </c>
      <c r="D261">
        <v>4</v>
      </c>
      <c r="E261">
        <v>19</v>
      </c>
      <c r="F261">
        <v>1</v>
      </c>
      <c r="G261">
        <v>16</v>
      </c>
    </row>
    <row r="262" spans="1:7" x14ac:dyDescent="0.35">
      <c r="A262" t="s">
        <v>197</v>
      </c>
      <c r="B262">
        <v>0</v>
      </c>
      <c r="C262">
        <v>2</v>
      </c>
      <c r="D262">
        <v>6</v>
      </c>
      <c r="E262">
        <v>1</v>
      </c>
      <c r="F262">
        <v>0</v>
      </c>
      <c r="G262">
        <v>15</v>
      </c>
    </row>
    <row r="263" spans="1:7" x14ac:dyDescent="0.35">
      <c r="A263" t="s">
        <v>197</v>
      </c>
      <c r="B263">
        <v>1</v>
      </c>
      <c r="C263">
        <v>0</v>
      </c>
      <c r="D263">
        <v>4</v>
      </c>
      <c r="E263">
        <v>2</v>
      </c>
      <c r="F263">
        <v>1</v>
      </c>
      <c r="G263">
        <v>16</v>
      </c>
    </row>
    <row r="264" spans="1:7" x14ac:dyDescent="0.35">
      <c r="A264" t="s">
        <v>197</v>
      </c>
      <c r="B264">
        <v>1</v>
      </c>
      <c r="C264">
        <v>0</v>
      </c>
      <c r="D264">
        <v>5</v>
      </c>
      <c r="E264">
        <v>20</v>
      </c>
      <c r="F264">
        <v>1</v>
      </c>
      <c r="G264">
        <v>14</v>
      </c>
    </row>
    <row r="265" spans="1:7" x14ac:dyDescent="0.35">
      <c r="A265" t="s">
        <v>197</v>
      </c>
      <c r="B265">
        <v>1</v>
      </c>
      <c r="C265">
        <v>0</v>
      </c>
      <c r="D265">
        <v>6</v>
      </c>
      <c r="E265">
        <v>1</v>
      </c>
      <c r="F265">
        <v>0</v>
      </c>
      <c r="G265">
        <v>13</v>
      </c>
    </row>
    <row r="266" spans="1:7" x14ac:dyDescent="0.35">
      <c r="A266" t="s">
        <v>197</v>
      </c>
      <c r="B266">
        <v>1</v>
      </c>
      <c r="C266">
        <v>1</v>
      </c>
      <c r="D266">
        <v>5</v>
      </c>
      <c r="E266">
        <v>14</v>
      </c>
      <c r="F266">
        <v>1</v>
      </c>
      <c r="G266">
        <v>4</v>
      </c>
    </row>
    <row r="267" spans="1:7" x14ac:dyDescent="0.35">
      <c r="A267" t="s">
        <v>197</v>
      </c>
      <c r="B267">
        <v>1</v>
      </c>
      <c r="C267">
        <v>1</v>
      </c>
      <c r="D267">
        <v>6</v>
      </c>
      <c r="E267">
        <v>5</v>
      </c>
      <c r="F267">
        <v>1</v>
      </c>
      <c r="G267">
        <v>17</v>
      </c>
    </row>
    <row r="268" spans="1:7" x14ac:dyDescent="0.35">
      <c r="A268" t="s">
        <v>197</v>
      </c>
      <c r="B268">
        <v>1</v>
      </c>
      <c r="C268">
        <v>2</v>
      </c>
      <c r="D268">
        <v>6</v>
      </c>
      <c r="E268">
        <v>30</v>
      </c>
      <c r="F268">
        <v>2</v>
      </c>
      <c r="G268">
        <v>6</v>
      </c>
    </row>
    <row r="269" spans="1:7" x14ac:dyDescent="0.35">
      <c r="A269" t="s">
        <v>197</v>
      </c>
      <c r="B269">
        <v>1</v>
      </c>
      <c r="C269">
        <v>2</v>
      </c>
      <c r="D269">
        <v>7</v>
      </c>
      <c r="E269">
        <v>36</v>
      </c>
      <c r="F269">
        <v>2</v>
      </c>
      <c r="G269">
        <v>6</v>
      </c>
    </row>
    <row r="270" spans="1:7" x14ac:dyDescent="0.35">
      <c r="A270" t="s">
        <v>198</v>
      </c>
      <c r="B270">
        <v>0</v>
      </c>
      <c r="C270">
        <v>0</v>
      </c>
      <c r="D270">
        <v>0</v>
      </c>
      <c r="E270">
        <v>11</v>
      </c>
      <c r="F270">
        <v>1</v>
      </c>
      <c r="G270">
        <v>7</v>
      </c>
    </row>
    <row r="271" spans="1:7" x14ac:dyDescent="0.35">
      <c r="A271" t="s">
        <v>198</v>
      </c>
      <c r="B271">
        <v>0</v>
      </c>
      <c r="C271">
        <v>0</v>
      </c>
      <c r="D271">
        <v>1</v>
      </c>
      <c r="E271">
        <v>2</v>
      </c>
      <c r="F271">
        <v>0</v>
      </c>
      <c r="G271">
        <v>5</v>
      </c>
    </row>
    <row r="272" spans="1:7" x14ac:dyDescent="0.35">
      <c r="A272" t="s">
        <v>198</v>
      </c>
      <c r="B272">
        <v>0</v>
      </c>
      <c r="C272">
        <v>0</v>
      </c>
      <c r="D272">
        <v>2</v>
      </c>
      <c r="E272">
        <v>2</v>
      </c>
      <c r="F272">
        <v>0</v>
      </c>
      <c r="G272">
        <v>3</v>
      </c>
    </row>
    <row r="273" spans="1:7" x14ac:dyDescent="0.35">
      <c r="A273" t="s">
        <v>198</v>
      </c>
      <c r="B273">
        <v>0</v>
      </c>
      <c r="C273">
        <v>0</v>
      </c>
      <c r="D273">
        <v>3</v>
      </c>
      <c r="E273">
        <v>0</v>
      </c>
      <c r="F273">
        <v>0</v>
      </c>
      <c r="G273">
        <v>3</v>
      </c>
    </row>
    <row r="274" spans="1:7" x14ac:dyDescent="0.35">
      <c r="A274" t="s">
        <v>198</v>
      </c>
      <c r="B274">
        <v>0</v>
      </c>
      <c r="C274">
        <v>0</v>
      </c>
      <c r="D274">
        <v>4</v>
      </c>
      <c r="E274">
        <v>0</v>
      </c>
      <c r="F274">
        <v>0</v>
      </c>
      <c r="G274">
        <v>3</v>
      </c>
    </row>
    <row r="275" spans="1:7" x14ac:dyDescent="0.35">
      <c r="A275" t="s">
        <v>198</v>
      </c>
      <c r="B275">
        <v>0</v>
      </c>
      <c r="C275">
        <v>0</v>
      </c>
      <c r="D275">
        <v>5</v>
      </c>
      <c r="E275">
        <v>0</v>
      </c>
      <c r="F275">
        <v>0</v>
      </c>
      <c r="G275">
        <v>3</v>
      </c>
    </row>
    <row r="276" spans="1:7" x14ac:dyDescent="0.35">
      <c r="A276" t="s">
        <v>198</v>
      </c>
      <c r="B276">
        <v>0</v>
      </c>
      <c r="C276">
        <v>0</v>
      </c>
      <c r="D276">
        <v>6</v>
      </c>
      <c r="E276">
        <v>0</v>
      </c>
      <c r="F276">
        <v>0</v>
      </c>
      <c r="G276">
        <v>3</v>
      </c>
    </row>
    <row r="277" spans="1:7" x14ac:dyDescent="0.35">
      <c r="A277" t="s">
        <v>198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3</v>
      </c>
    </row>
    <row r="278" spans="1:7" x14ac:dyDescent="0.35">
      <c r="A278" t="s">
        <v>198</v>
      </c>
      <c r="B278">
        <v>0</v>
      </c>
      <c r="C278">
        <v>1</v>
      </c>
      <c r="D278">
        <v>0</v>
      </c>
      <c r="E278">
        <v>18</v>
      </c>
      <c r="F278">
        <v>1</v>
      </c>
      <c r="G278">
        <v>0</v>
      </c>
    </row>
    <row r="279" spans="1:7" x14ac:dyDescent="0.35">
      <c r="A279" t="s">
        <v>198</v>
      </c>
      <c r="B279">
        <v>0</v>
      </c>
      <c r="C279">
        <v>1</v>
      </c>
      <c r="D279">
        <v>3</v>
      </c>
      <c r="E279">
        <v>3</v>
      </c>
      <c r="F279">
        <v>1</v>
      </c>
      <c r="G279">
        <v>15</v>
      </c>
    </row>
    <row r="280" spans="1:7" x14ac:dyDescent="0.35">
      <c r="A280" t="s">
        <v>198</v>
      </c>
      <c r="B280">
        <v>0</v>
      </c>
      <c r="C280">
        <v>1</v>
      </c>
      <c r="D280">
        <v>4</v>
      </c>
      <c r="E280">
        <v>2</v>
      </c>
      <c r="F280">
        <v>0</v>
      </c>
      <c r="G280">
        <v>13</v>
      </c>
    </row>
    <row r="281" spans="1:7" x14ac:dyDescent="0.35">
      <c r="A281" t="s">
        <v>198</v>
      </c>
      <c r="B281">
        <v>0</v>
      </c>
      <c r="C281">
        <v>1</v>
      </c>
      <c r="D281">
        <v>5</v>
      </c>
      <c r="E281">
        <v>6</v>
      </c>
      <c r="F281">
        <v>0</v>
      </c>
      <c r="G281">
        <v>7</v>
      </c>
    </row>
    <row r="282" spans="1:7" x14ac:dyDescent="0.35">
      <c r="A282" t="s">
        <v>198</v>
      </c>
      <c r="B282">
        <v>0</v>
      </c>
      <c r="C282">
        <v>1</v>
      </c>
      <c r="D282">
        <v>6</v>
      </c>
      <c r="E282">
        <v>1</v>
      </c>
      <c r="F282">
        <v>0</v>
      </c>
      <c r="G282">
        <v>6</v>
      </c>
    </row>
    <row r="283" spans="1:7" x14ac:dyDescent="0.35">
      <c r="A283" t="s">
        <v>198</v>
      </c>
      <c r="B283">
        <v>0</v>
      </c>
      <c r="C283">
        <v>2</v>
      </c>
      <c r="D283">
        <v>3</v>
      </c>
      <c r="E283">
        <v>2</v>
      </c>
      <c r="F283">
        <v>1</v>
      </c>
      <c r="G283">
        <v>16</v>
      </c>
    </row>
    <row r="284" spans="1:7" x14ac:dyDescent="0.35">
      <c r="A284" t="s">
        <v>198</v>
      </c>
      <c r="B284">
        <v>0</v>
      </c>
      <c r="C284">
        <v>2</v>
      </c>
      <c r="D284">
        <v>4</v>
      </c>
      <c r="E284">
        <v>3</v>
      </c>
      <c r="F284">
        <v>0</v>
      </c>
      <c r="G284">
        <v>13</v>
      </c>
    </row>
    <row r="285" spans="1:7" x14ac:dyDescent="0.35">
      <c r="A285" t="s">
        <v>198</v>
      </c>
      <c r="B285">
        <v>0</v>
      </c>
      <c r="C285">
        <v>2</v>
      </c>
      <c r="D285">
        <v>5</v>
      </c>
      <c r="E285">
        <v>1</v>
      </c>
      <c r="F285">
        <v>0</v>
      </c>
      <c r="G285">
        <v>12</v>
      </c>
    </row>
    <row r="286" spans="1:7" x14ac:dyDescent="0.35">
      <c r="A286" t="s">
        <v>198</v>
      </c>
      <c r="B286">
        <v>0</v>
      </c>
      <c r="C286">
        <v>2</v>
      </c>
      <c r="D286">
        <v>6</v>
      </c>
      <c r="E286">
        <v>10</v>
      </c>
      <c r="F286">
        <v>0</v>
      </c>
      <c r="G286">
        <v>2</v>
      </c>
    </row>
    <row r="287" spans="1:7" x14ac:dyDescent="0.35">
      <c r="A287" t="s">
        <v>198</v>
      </c>
      <c r="B287">
        <v>1</v>
      </c>
      <c r="C287">
        <v>0</v>
      </c>
      <c r="D287">
        <v>5</v>
      </c>
      <c r="E287">
        <v>4</v>
      </c>
      <c r="F287">
        <v>1</v>
      </c>
      <c r="G287">
        <v>14</v>
      </c>
    </row>
    <row r="288" spans="1:7" x14ac:dyDescent="0.35">
      <c r="A288" t="s">
        <v>198</v>
      </c>
      <c r="B288">
        <v>1</v>
      </c>
      <c r="C288">
        <v>1</v>
      </c>
      <c r="D288">
        <v>5</v>
      </c>
      <c r="E288">
        <v>2</v>
      </c>
      <c r="F288">
        <v>1</v>
      </c>
      <c r="G288">
        <v>16</v>
      </c>
    </row>
    <row r="289" spans="1:7" x14ac:dyDescent="0.35">
      <c r="A289" t="s">
        <v>198</v>
      </c>
      <c r="B289">
        <v>1</v>
      </c>
      <c r="C289">
        <v>1</v>
      </c>
      <c r="D289">
        <v>6</v>
      </c>
      <c r="E289">
        <v>6</v>
      </c>
      <c r="F289">
        <v>0</v>
      </c>
      <c r="G289">
        <v>10</v>
      </c>
    </row>
    <row r="290" spans="1:7" x14ac:dyDescent="0.35">
      <c r="A290" t="s">
        <v>198</v>
      </c>
      <c r="B290">
        <v>1</v>
      </c>
      <c r="C290">
        <v>2</v>
      </c>
      <c r="D290">
        <v>6</v>
      </c>
      <c r="E290">
        <v>2</v>
      </c>
      <c r="F290">
        <v>1</v>
      </c>
      <c r="G290">
        <v>16</v>
      </c>
    </row>
    <row r="291" spans="1:7" x14ac:dyDescent="0.35">
      <c r="A291" t="s">
        <v>198</v>
      </c>
      <c r="B291">
        <v>1</v>
      </c>
      <c r="C291">
        <v>2</v>
      </c>
      <c r="D291">
        <v>7</v>
      </c>
      <c r="E291">
        <v>7</v>
      </c>
      <c r="F291">
        <v>0</v>
      </c>
      <c r="G291">
        <v>9</v>
      </c>
    </row>
    <row r="292" spans="1:7" x14ac:dyDescent="0.35">
      <c r="A292" t="s">
        <v>199</v>
      </c>
      <c r="B292">
        <v>0</v>
      </c>
      <c r="C292">
        <v>0</v>
      </c>
      <c r="D292">
        <v>0</v>
      </c>
      <c r="E292">
        <v>4</v>
      </c>
      <c r="F292">
        <v>1</v>
      </c>
      <c r="G292">
        <v>14</v>
      </c>
    </row>
    <row r="293" spans="1:7" x14ac:dyDescent="0.35">
      <c r="A293" t="s">
        <v>199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14</v>
      </c>
    </row>
    <row r="294" spans="1:7" x14ac:dyDescent="0.35">
      <c r="A294" t="s">
        <v>199</v>
      </c>
      <c r="B294">
        <v>0</v>
      </c>
      <c r="C294">
        <v>0</v>
      </c>
      <c r="D294">
        <v>2</v>
      </c>
      <c r="E294">
        <v>1</v>
      </c>
      <c r="F294">
        <v>0</v>
      </c>
      <c r="G294">
        <v>13</v>
      </c>
    </row>
    <row r="295" spans="1:7" x14ac:dyDescent="0.35">
      <c r="A295" t="s">
        <v>199</v>
      </c>
      <c r="B295">
        <v>0</v>
      </c>
      <c r="C295">
        <v>0</v>
      </c>
      <c r="D295">
        <v>3</v>
      </c>
      <c r="E295">
        <v>1</v>
      </c>
      <c r="F295">
        <v>0</v>
      </c>
      <c r="G295">
        <v>12</v>
      </c>
    </row>
    <row r="296" spans="1:7" x14ac:dyDescent="0.35">
      <c r="A296" t="s">
        <v>199</v>
      </c>
      <c r="B296">
        <v>0</v>
      </c>
      <c r="C296">
        <v>0</v>
      </c>
      <c r="D296">
        <v>4</v>
      </c>
      <c r="E296">
        <v>0</v>
      </c>
      <c r="F296">
        <v>0</v>
      </c>
      <c r="G296">
        <v>12</v>
      </c>
    </row>
    <row r="297" spans="1:7" x14ac:dyDescent="0.35">
      <c r="A297" t="s">
        <v>199</v>
      </c>
      <c r="B297">
        <v>0</v>
      </c>
      <c r="C297">
        <v>0</v>
      </c>
      <c r="D297">
        <v>5</v>
      </c>
      <c r="E297">
        <v>1</v>
      </c>
      <c r="F297">
        <v>0</v>
      </c>
      <c r="G297">
        <v>11</v>
      </c>
    </row>
    <row r="298" spans="1:7" x14ac:dyDescent="0.35">
      <c r="A298" t="s">
        <v>199</v>
      </c>
      <c r="B298">
        <v>0</v>
      </c>
      <c r="C298">
        <v>0</v>
      </c>
      <c r="D298">
        <v>6</v>
      </c>
      <c r="E298">
        <v>1</v>
      </c>
      <c r="F298">
        <v>0</v>
      </c>
      <c r="G298">
        <v>10</v>
      </c>
    </row>
    <row r="299" spans="1:7" x14ac:dyDescent="0.35">
      <c r="A299" t="s">
        <v>199</v>
      </c>
      <c r="B299">
        <v>0</v>
      </c>
      <c r="C299">
        <v>0</v>
      </c>
      <c r="D299">
        <v>7</v>
      </c>
      <c r="E299">
        <v>1</v>
      </c>
      <c r="F299">
        <v>0</v>
      </c>
      <c r="G299">
        <v>9</v>
      </c>
    </row>
    <row r="300" spans="1:7" x14ac:dyDescent="0.35">
      <c r="A300" t="s">
        <v>199</v>
      </c>
      <c r="B300">
        <v>0</v>
      </c>
      <c r="C300">
        <v>1</v>
      </c>
      <c r="D300">
        <v>0</v>
      </c>
      <c r="E300">
        <v>15</v>
      </c>
      <c r="F300">
        <v>1</v>
      </c>
      <c r="G300">
        <v>3</v>
      </c>
    </row>
    <row r="301" spans="1:7" x14ac:dyDescent="0.35">
      <c r="A301" t="s">
        <v>199</v>
      </c>
      <c r="B301">
        <v>0</v>
      </c>
      <c r="C301">
        <v>1</v>
      </c>
      <c r="D301">
        <v>4</v>
      </c>
      <c r="E301">
        <v>3</v>
      </c>
      <c r="F301">
        <v>0</v>
      </c>
      <c r="G301">
        <v>0</v>
      </c>
    </row>
    <row r="302" spans="1:7" x14ac:dyDescent="0.35">
      <c r="A302" t="s">
        <v>199</v>
      </c>
      <c r="B302">
        <v>0</v>
      </c>
      <c r="C302">
        <v>1</v>
      </c>
      <c r="D302">
        <v>5</v>
      </c>
      <c r="E302">
        <v>5</v>
      </c>
      <c r="F302">
        <v>1</v>
      </c>
      <c r="G302">
        <v>13</v>
      </c>
    </row>
    <row r="303" spans="1:7" x14ac:dyDescent="0.35">
      <c r="A303" t="s">
        <v>199</v>
      </c>
      <c r="B303">
        <v>0</v>
      </c>
      <c r="C303">
        <v>1</v>
      </c>
      <c r="D303">
        <v>6</v>
      </c>
      <c r="E303">
        <v>6</v>
      </c>
      <c r="F303">
        <v>0</v>
      </c>
      <c r="G303">
        <v>7</v>
      </c>
    </row>
    <row r="304" spans="1:7" x14ac:dyDescent="0.35">
      <c r="A304" t="s">
        <v>199</v>
      </c>
      <c r="B304">
        <v>0</v>
      </c>
      <c r="C304">
        <v>2</v>
      </c>
      <c r="D304">
        <v>0</v>
      </c>
      <c r="E304">
        <v>10</v>
      </c>
      <c r="F304">
        <v>1</v>
      </c>
      <c r="G304">
        <v>8</v>
      </c>
    </row>
    <row r="305" spans="1:7" x14ac:dyDescent="0.35">
      <c r="A305" t="s">
        <v>199</v>
      </c>
      <c r="B305">
        <v>0</v>
      </c>
      <c r="C305">
        <v>2</v>
      </c>
      <c r="D305">
        <v>1</v>
      </c>
      <c r="E305">
        <v>1</v>
      </c>
      <c r="F305">
        <v>0</v>
      </c>
      <c r="G305">
        <v>7</v>
      </c>
    </row>
    <row r="306" spans="1:7" x14ac:dyDescent="0.35">
      <c r="A306" t="s">
        <v>199</v>
      </c>
      <c r="B306">
        <v>0</v>
      </c>
      <c r="C306">
        <v>2</v>
      </c>
      <c r="D306">
        <v>2</v>
      </c>
      <c r="E306">
        <v>3</v>
      </c>
      <c r="F306">
        <v>0</v>
      </c>
      <c r="G306">
        <v>4</v>
      </c>
    </row>
    <row r="307" spans="1:7" x14ac:dyDescent="0.35">
      <c r="A307" t="s">
        <v>199</v>
      </c>
      <c r="B307">
        <v>0</v>
      </c>
      <c r="C307">
        <v>2</v>
      </c>
      <c r="D307">
        <v>3</v>
      </c>
      <c r="E307">
        <v>2</v>
      </c>
      <c r="F307">
        <v>0</v>
      </c>
      <c r="G307">
        <v>2</v>
      </c>
    </row>
    <row r="308" spans="1:7" x14ac:dyDescent="0.35">
      <c r="A308" t="s">
        <v>199</v>
      </c>
      <c r="B308">
        <v>0</v>
      </c>
      <c r="C308">
        <v>2</v>
      </c>
      <c r="D308">
        <v>4</v>
      </c>
      <c r="E308">
        <v>5</v>
      </c>
      <c r="F308">
        <v>1</v>
      </c>
      <c r="G308">
        <v>15</v>
      </c>
    </row>
    <row r="309" spans="1:7" x14ac:dyDescent="0.35">
      <c r="A309" t="s">
        <v>199</v>
      </c>
      <c r="B309">
        <v>0</v>
      </c>
      <c r="C309">
        <v>2</v>
      </c>
      <c r="D309">
        <v>5</v>
      </c>
      <c r="E309">
        <v>1</v>
      </c>
      <c r="F309">
        <v>0</v>
      </c>
      <c r="G309">
        <v>14</v>
      </c>
    </row>
    <row r="310" spans="1:7" x14ac:dyDescent="0.35">
      <c r="A310" t="s">
        <v>199</v>
      </c>
      <c r="B310">
        <v>1</v>
      </c>
      <c r="C310">
        <v>0</v>
      </c>
      <c r="D310">
        <v>5</v>
      </c>
      <c r="E310">
        <v>2</v>
      </c>
      <c r="F310">
        <v>1</v>
      </c>
      <c r="G310">
        <v>16</v>
      </c>
    </row>
    <row r="311" spans="1:7" x14ac:dyDescent="0.35">
      <c r="A311" t="s">
        <v>199</v>
      </c>
      <c r="B311">
        <v>1</v>
      </c>
      <c r="C311">
        <v>1</v>
      </c>
      <c r="D311">
        <v>5</v>
      </c>
      <c r="E311">
        <v>5</v>
      </c>
      <c r="F311">
        <v>1</v>
      </c>
      <c r="G311">
        <v>13</v>
      </c>
    </row>
    <row r="312" spans="1:7" x14ac:dyDescent="0.35">
      <c r="A312" t="s">
        <v>199</v>
      </c>
      <c r="B312">
        <v>1</v>
      </c>
      <c r="C312">
        <v>1</v>
      </c>
      <c r="D312">
        <v>6</v>
      </c>
      <c r="E312">
        <v>9</v>
      </c>
      <c r="F312">
        <v>0</v>
      </c>
      <c r="G312">
        <v>4</v>
      </c>
    </row>
    <row r="313" spans="1:7" x14ac:dyDescent="0.35">
      <c r="A313" t="s">
        <v>199</v>
      </c>
      <c r="B313">
        <v>1</v>
      </c>
      <c r="C313">
        <v>1</v>
      </c>
      <c r="D313">
        <v>7</v>
      </c>
      <c r="E313">
        <v>2</v>
      </c>
      <c r="F313">
        <v>0</v>
      </c>
      <c r="G313">
        <v>2</v>
      </c>
    </row>
    <row r="314" spans="1:7" x14ac:dyDescent="0.35">
      <c r="A314" t="s">
        <v>199</v>
      </c>
      <c r="B314">
        <v>1</v>
      </c>
      <c r="C314">
        <v>2</v>
      </c>
      <c r="D314">
        <v>6</v>
      </c>
      <c r="E314">
        <v>2</v>
      </c>
      <c r="F314">
        <v>1</v>
      </c>
      <c r="G314">
        <v>16</v>
      </c>
    </row>
    <row r="315" spans="1:7" x14ac:dyDescent="0.35">
      <c r="A315" t="s">
        <v>199</v>
      </c>
      <c r="B315">
        <v>1</v>
      </c>
      <c r="C315">
        <v>2</v>
      </c>
      <c r="D315">
        <v>7</v>
      </c>
      <c r="E315">
        <v>6</v>
      </c>
      <c r="F315">
        <v>0</v>
      </c>
      <c r="G315">
        <v>10</v>
      </c>
    </row>
    <row r="316" spans="1:7" x14ac:dyDescent="0.35">
      <c r="A316" t="s">
        <v>200</v>
      </c>
      <c r="B316">
        <v>0</v>
      </c>
      <c r="C316">
        <v>0</v>
      </c>
      <c r="D316">
        <v>0</v>
      </c>
      <c r="E316">
        <v>13</v>
      </c>
      <c r="F316">
        <v>1</v>
      </c>
      <c r="G316">
        <v>5</v>
      </c>
    </row>
    <row r="317" spans="1:7" x14ac:dyDescent="0.35">
      <c r="A317" t="s">
        <v>200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5</v>
      </c>
    </row>
    <row r="318" spans="1:7" x14ac:dyDescent="0.35">
      <c r="A318" t="s">
        <v>200</v>
      </c>
      <c r="B318">
        <v>0</v>
      </c>
      <c r="C318">
        <v>0</v>
      </c>
      <c r="D318">
        <v>2</v>
      </c>
      <c r="E318">
        <v>1</v>
      </c>
      <c r="F318">
        <v>0</v>
      </c>
      <c r="G318">
        <v>4</v>
      </c>
    </row>
    <row r="319" spans="1:7" x14ac:dyDescent="0.35">
      <c r="A319" t="s">
        <v>200</v>
      </c>
      <c r="B319">
        <v>0</v>
      </c>
      <c r="C319">
        <v>0</v>
      </c>
      <c r="D319">
        <v>3</v>
      </c>
      <c r="E319">
        <v>1</v>
      </c>
      <c r="F319">
        <v>0</v>
      </c>
      <c r="G319">
        <v>3</v>
      </c>
    </row>
    <row r="320" spans="1:7" x14ac:dyDescent="0.35">
      <c r="A320" t="s">
        <v>200</v>
      </c>
      <c r="B320">
        <v>0</v>
      </c>
      <c r="C320">
        <v>0</v>
      </c>
      <c r="D320">
        <v>4</v>
      </c>
      <c r="E320">
        <v>1</v>
      </c>
      <c r="F320">
        <v>0</v>
      </c>
      <c r="G320">
        <v>2</v>
      </c>
    </row>
    <row r="321" spans="1:7" x14ac:dyDescent="0.35">
      <c r="A321" t="s">
        <v>200</v>
      </c>
      <c r="B321">
        <v>0</v>
      </c>
      <c r="C321">
        <v>0</v>
      </c>
      <c r="D321">
        <v>5</v>
      </c>
      <c r="E321">
        <v>0</v>
      </c>
      <c r="F321">
        <v>0</v>
      </c>
      <c r="G321">
        <v>2</v>
      </c>
    </row>
    <row r="322" spans="1:7" x14ac:dyDescent="0.35">
      <c r="A322" t="s">
        <v>200</v>
      </c>
      <c r="B322">
        <v>0</v>
      </c>
      <c r="C322">
        <v>0</v>
      </c>
      <c r="D322">
        <v>6</v>
      </c>
      <c r="E322">
        <v>1</v>
      </c>
      <c r="F322">
        <v>0</v>
      </c>
      <c r="G322">
        <v>1</v>
      </c>
    </row>
    <row r="323" spans="1:7" x14ac:dyDescent="0.35">
      <c r="A323" t="s">
        <v>200</v>
      </c>
      <c r="B323">
        <v>0</v>
      </c>
      <c r="C323">
        <v>0</v>
      </c>
      <c r="D323">
        <v>7</v>
      </c>
      <c r="E323">
        <v>0</v>
      </c>
      <c r="F323">
        <v>0</v>
      </c>
      <c r="G323">
        <v>1</v>
      </c>
    </row>
    <row r="324" spans="1:7" x14ac:dyDescent="0.35">
      <c r="A324" t="s">
        <v>200</v>
      </c>
      <c r="B324">
        <v>0</v>
      </c>
      <c r="C324">
        <v>1</v>
      </c>
      <c r="D324">
        <v>0</v>
      </c>
      <c r="E324">
        <v>16</v>
      </c>
      <c r="F324">
        <v>1</v>
      </c>
      <c r="G324">
        <v>2</v>
      </c>
    </row>
    <row r="325" spans="1:7" x14ac:dyDescent="0.35">
      <c r="A325" t="s">
        <v>200</v>
      </c>
      <c r="B325">
        <v>0</v>
      </c>
      <c r="C325">
        <v>1</v>
      </c>
      <c r="D325">
        <v>5</v>
      </c>
      <c r="E325">
        <v>1</v>
      </c>
      <c r="F325">
        <v>0</v>
      </c>
      <c r="G325">
        <v>1</v>
      </c>
    </row>
    <row r="326" spans="1:7" x14ac:dyDescent="0.35">
      <c r="A326" t="s">
        <v>200</v>
      </c>
      <c r="B326">
        <v>0</v>
      </c>
      <c r="C326">
        <v>2</v>
      </c>
      <c r="D326">
        <v>1</v>
      </c>
      <c r="E326">
        <v>2</v>
      </c>
      <c r="F326">
        <v>1</v>
      </c>
      <c r="G326">
        <v>16</v>
      </c>
    </row>
    <row r="327" spans="1:7" x14ac:dyDescent="0.35">
      <c r="A327" t="s">
        <v>200</v>
      </c>
      <c r="B327">
        <v>0</v>
      </c>
      <c r="C327">
        <v>2</v>
      </c>
      <c r="D327">
        <v>2</v>
      </c>
      <c r="E327">
        <v>3</v>
      </c>
      <c r="F327">
        <v>0</v>
      </c>
      <c r="G327">
        <v>13</v>
      </c>
    </row>
    <row r="328" spans="1:7" x14ac:dyDescent="0.35">
      <c r="A328" t="s">
        <v>200</v>
      </c>
      <c r="B328">
        <v>0</v>
      </c>
      <c r="C328">
        <v>2</v>
      </c>
      <c r="D328">
        <v>3</v>
      </c>
      <c r="E328">
        <v>3</v>
      </c>
      <c r="F328">
        <v>0</v>
      </c>
      <c r="G328">
        <v>10</v>
      </c>
    </row>
    <row r="329" spans="1:7" x14ac:dyDescent="0.35">
      <c r="A329" t="s">
        <v>200</v>
      </c>
      <c r="B329">
        <v>0</v>
      </c>
      <c r="C329">
        <v>2</v>
      </c>
      <c r="D329">
        <v>4</v>
      </c>
      <c r="E329">
        <v>7</v>
      </c>
      <c r="F329">
        <v>0</v>
      </c>
      <c r="G329">
        <v>3</v>
      </c>
    </row>
    <row r="330" spans="1:7" x14ac:dyDescent="0.35">
      <c r="A330" t="s">
        <v>200</v>
      </c>
      <c r="B330">
        <v>0</v>
      </c>
      <c r="C330">
        <v>2</v>
      </c>
      <c r="D330">
        <v>6</v>
      </c>
      <c r="E330">
        <v>1</v>
      </c>
      <c r="F330">
        <v>0</v>
      </c>
      <c r="G330">
        <v>2</v>
      </c>
    </row>
    <row r="331" spans="1:7" x14ac:dyDescent="0.35">
      <c r="A331" t="s">
        <v>200</v>
      </c>
      <c r="B331">
        <v>1</v>
      </c>
      <c r="C331">
        <v>0</v>
      </c>
      <c r="D331">
        <v>5</v>
      </c>
      <c r="E331">
        <v>8</v>
      </c>
      <c r="F331">
        <v>1</v>
      </c>
      <c r="G331">
        <v>10</v>
      </c>
    </row>
    <row r="332" spans="1:7" x14ac:dyDescent="0.35">
      <c r="A332" t="s">
        <v>200</v>
      </c>
      <c r="B332">
        <v>1</v>
      </c>
      <c r="C332">
        <v>1</v>
      </c>
      <c r="D332">
        <v>5</v>
      </c>
      <c r="E332">
        <v>3</v>
      </c>
      <c r="F332">
        <v>1</v>
      </c>
      <c r="G332">
        <v>15</v>
      </c>
    </row>
    <row r="333" spans="1:7" x14ac:dyDescent="0.35">
      <c r="A333" t="s">
        <v>200</v>
      </c>
      <c r="B333">
        <v>1</v>
      </c>
      <c r="C333">
        <v>1</v>
      </c>
      <c r="D333">
        <v>6</v>
      </c>
      <c r="E333">
        <v>14</v>
      </c>
      <c r="F333">
        <v>0</v>
      </c>
      <c r="G333">
        <v>1</v>
      </c>
    </row>
    <row r="334" spans="1:7" x14ac:dyDescent="0.35">
      <c r="A334" t="s">
        <v>200</v>
      </c>
      <c r="B334">
        <v>1</v>
      </c>
      <c r="C334">
        <v>1</v>
      </c>
      <c r="D334">
        <v>7</v>
      </c>
      <c r="E334">
        <v>2</v>
      </c>
      <c r="F334">
        <v>1</v>
      </c>
      <c r="G334">
        <v>17</v>
      </c>
    </row>
    <row r="335" spans="1:7" x14ac:dyDescent="0.35">
      <c r="A335" t="s">
        <v>200</v>
      </c>
      <c r="B335">
        <v>1</v>
      </c>
      <c r="C335">
        <v>2</v>
      </c>
      <c r="D335">
        <v>7</v>
      </c>
      <c r="E335">
        <v>15</v>
      </c>
      <c r="F335">
        <v>1</v>
      </c>
      <c r="G335">
        <v>3</v>
      </c>
    </row>
    <row r="336" spans="1:7" x14ac:dyDescent="0.35">
      <c r="A336" t="s">
        <v>201</v>
      </c>
      <c r="B336">
        <v>0</v>
      </c>
      <c r="C336">
        <v>0</v>
      </c>
      <c r="D336">
        <v>0</v>
      </c>
      <c r="E336">
        <v>14</v>
      </c>
      <c r="F336">
        <v>1</v>
      </c>
      <c r="G336">
        <v>4</v>
      </c>
    </row>
    <row r="337" spans="1:7" x14ac:dyDescent="0.35">
      <c r="A337" t="s">
        <v>201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4</v>
      </c>
    </row>
    <row r="338" spans="1:7" x14ac:dyDescent="0.35">
      <c r="A338" t="s">
        <v>201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4</v>
      </c>
    </row>
    <row r="339" spans="1:7" x14ac:dyDescent="0.35">
      <c r="A339" t="s">
        <v>201</v>
      </c>
      <c r="B339">
        <v>0</v>
      </c>
      <c r="C339">
        <v>0</v>
      </c>
      <c r="D339">
        <v>3</v>
      </c>
      <c r="E339">
        <v>0</v>
      </c>
      <c r="F339">
        <v>0</v>
      </c>
      <c r="G339">
        <v>4</v>
      </c>
    </row>
    <row r="340" spans="1:7" x14ac:dyDescent="0.35">
      <c r="A340" t="s">
        <v>201</v>
      </c>
      <c r="B340">
        <v>0</v>
      </c>
      <c r="C340">
        <v>0</v>
      </c>
      <c r="D340">
        <v>4</v>
      </c>
      <c r="E340">
        <v>0</v>
      </c>
      <c r="F340">
        <v>0</v>
      </c>
      <c r="G340">
        <v>4</v>
      </c>
    </row>
    <row r="341" spans="1:7" x14ac:dyDescent="0.35">
      <c r="A341" t="s">
        <v>201</v>
      </c>
      <c r="B341">
        <v>0</v>
      </c>
      <c r="C341">
        <v>0</v>
      </c>
      <c r="D341">
        <v>5</v>
      </c>
      <c r="E341">
        <v>1</v>
      </c>
      <c r="F341">
        <v>0</v>
      </c>
      <c r="G341">
        <v>3</v>
      </c>
    </row>
    <row r="342" spans="1:7" x14ac:dyDescent="0.35">
      <c r="A342" t="s">
        <v>201</v>
      </c>
      <c r="B342">
        <v>0</v>
      </c>
      <c r="C342">
        <v>0</v>
      </c>
      <c r="D342">
        <v>6</v>
      </c>
      <c r="E342">
        <v>1</v>
      </c>
      <c r="F342">
        <v>0</v>
      </c>
      <c r="G342">
        <v>2</v>
      </c>
    </row>
    <row r="343" spans="1:7" x14ac:dyDescent="0.35">
      <c r="A343" t="s">
        <v>201</v>
      </c>
      <c r="B343">
        <v>0</v>
      </c>
      <c r="C343">
        <v>0</v>
      </c>
      <c r="D343">
        <v>7</v>
      </c>
      <c r="E343">
        <v>0</v>
      </c>
      <c r="F343">
        <v>0</v>
      </c>
      <c r="G343">
        <v>2</v>
      </c>
    </row>
    <row r="344" spans="1:7" x14ac:dyDescent="0.35">
      <c r="A344" t="s">
        <v>201</v>
      </c>
      <c r="B344">
        <v>0</v>
      </c>
      <c r="C344">
        <v>1</v>
      </c>
      <c r="D344">
        <v>0</v>
      </c>
      <c r="E344">
        <v>10</v>
      </c>
      <c r="F344">
        <v>1</v>
      </c>
      <c r="G344">
        <v>8</v>
      </c>
    </row>
    <row r="345" spans="1:7" x14ac:dyDescent="0.35">
      <c r="A345" t="s">
        <v>201</v>
      </c>
      <c r="B345">
        <v>0</v>
      </c>
      <c r="C345">
        <v>1</v>
      </c>
      <c r="D345">
        <v>4</v>
      </c>
      <c r="E345">
        <v>3</v>
      </c>
      <c r="F345">
        <v>0</v>
      </c>
      <c r="G345">
        <v>5</v>
      </c>
    </row>
    <row r="346" spans="1:7" x14ac:dyDescent="0.35">
      <c r="A346" t="s">
        <v>201</v>
      </c>
      <c r="B346">
        <v>0</v>
      </c>
      <c r="C346">
        <v>1</v>
      </c>
      <c r="D346">
        <v>5</v>
      </c>
      <c r="E346">
        <v>6</v>
      </c>
      <c r="F346">
        <v>1</v>
      </c>
      <c r="G346">
        <v>17</v>
      </c>
    </row>
    <row r="347" spans="1:7" x14ac:dyDescent="0.35">
      <c r="A347" t="s">
        <v>201</v>
      </c>
      <c r="B347">
        <v>0</v>
      </c>
      <c r="C347">
        <v>1</v>
      </c>
      <c r="D347">
        <v>6</v>
      </c>
      <c r="E347">
        <v>4</v>
      </c>
      <c r="F347">
        <v>0</v>
      </c>
      <c r="G347">
        <v>13</v>
      </c>
    </row>
    <row r="348" spans="1:7" x14ac:dyDescent="0.35">
      <c r="A348" t="s">
        <v>201</v>
      </c>
      <c r="B348">
        <v>0</v>
      </c>
      <c r="C348">
        <v>1</v>
      </c>
      <c r="D348">
        <v>7</v>
      </c>
      <c r="E348">
        <v>1</v>
      </c>
      <c r="F348">
        <v>0</v>
      </c>
      <c r="G348">
        <v>12</v>
      </c>
    </row>
    <row r="349" spans="1:7" x14ac:dyDescent="0.35">
      <c r="A349" t="s">
        <v>201</v>
      </c>
      <c r="B349">
        <v>0</v>
      </c>
      <c r="C349">
        <v>2</v>
      </c>
      <c r="D349">
        <v>0</v>
      </c>
      <c r="E349">
        <v>6</v>
      </c>
      <c r="F349">
        <v>1</v>
      </c>
      <c r="G349">
        <v>12</v>
      </c>
    </row>
    <row r="350" spans="1:7" x14ac:dyDescent="0.35">
      <c r="A350" t="s">
        <v>201</v>
      </c>
      <c r="B350">
        <v>0</v>
      </c>
      <c r="C350">
        <v>2</v>
      </c>
      <c r="D350">
        <v>1</v>
      </c>
      <c r="E350">
        <v>1</v>
      </c>
      <c r="F350">
        <v>0</v>
      </c>
      <c r="G350">
        <v>11</v>
      </c>
    </row>
    <row r="351" spans="1:7" x14ac:dyDescent="0.35">
      <c r="A351" t="s">
        <v>201</v>
      </c>
      <c r="B351">
        <v>0</v>
      </c>
      <c r="C351">
        <v>2</v>
      </c>
      <c r="D351">
        <v>2</v>
      </c>
      <c r="E351">
        <v>3</v>
      </c>
      <c r="F351">
        <v>0</v>
      </c>
      <c r="G351">
        <v>8</v>
      </c>
    </row>
    <row r="352" spans="1:7" x14ac:dyDescent="0.35">
      <c r="A352" t="s">
        <v>201</v>
      </c>
      <c r="B352">
        <v>0</v>
      </c>
      <c r="C352">
        <v>2</v>
      </c>
      <c r="D352">
        <v>3</v>
      </c>
      <c r="E352">
        <v>3</v>
      </c>
      <c r="F352">
        <v>0</v>
      </c>
      <c r="G352">
        <v>5</v>
      </c>
    </row>
    <row r="353" spans="1:7" x14ac:dyDescent="0.35">
      <c r="A353" t="s">
        <v>201</v>
      </c>
      <c r="B353">
        <v>0</v>
      </c>
      <c r="C353">
        <v>2</v>
      </c>
      <c r="D353">
        <v>4</v>
      </c>
      <c r="E353">
        <v>7</v>
      </c>
      <c r="F353">
        <v>1</v>
      </c>
      <c r="G353">
        <v>16</v>
      </c>
    </row>
    <row r="354" spans="1:7" x14ac:dyDescent="0.35">
      <c r="A354" t="s">
        <v>201</v>
      </c>
      <c r="B354">
        <v>0</v>
      </c>
      <c r="C354">
        <v>2</v>
      </c>
      <c r="D354">
        <v>5</v>
      </c>
      <c r="E354">
        <v>1</v>
      </c>
      <c r="F354">
        <v>0</v>
      </c>
      <c r="G354">
        <v>15</v>
      </c>
    </row>
    <row r="355" spans="1:7" x14ac:dyDescent="0.35">
      <c r="A355" t="s">
        <v>201</v>
      </c>
      <c r="B355">
        <v>1</v>
      </c>
      <c r="C355">
        <v>0</v>
      </c>
      <c r="D355">
        <v>5</v>
      </c>
      <c r="E355">
        <v>8</v>
      </c>
      <c r="F355">
        <v>1</v>
      </c>
      <c r="G355">
        <v>10</v>
      </c>
    </row>
    <row r="356" spans="1:7" x14ac:dyDescent="0.35">
      <c r="A356" t="s">
        <v>201</v>
      </c>
      <c r="B356">
        <v>1</v>
      </c>
      <c r="C356">
        <v>0</v>
      </c>
      <c r="D356">
        <v>6</v>
      </c>
      <c r="E356">
        <v>1</v>
      </c>
      <c r="F356">
        <v>0</v>
      </c>
      <c r="G356">
        <v>9</v>
      </c>
    </row>
    <row r="357" spans="1:7" x14ac:dyDescent="0.35">
      <c r="A357" t="s">
        <v>201</v>
      </c>
      <c r="B357">
        <v>1</v>
      </c>
      <c r="C357">
        <v>1</v>
      </c>
      <c r="D357">
        <v>5</v>
      </c>
      <c r="E357">
        <v>3</v>
      </c>
      <c r="F357">
        <v>1</v>
      </c>
      <c r="G357">
        <v>15</v>
      </c>
    </row>
    <row r="358" spans="1:7" x14ac:dyDescent="0.35">
      <c r="A358" t="s">
        <v>201</v>
      </c>
      <c r="B358">
        <v>1</v>
      </c>
      <c r="C358">
        <v>1</v>
      </c>
      <c r="D358">
        <v>6</v>
      </c>
      <c r="E358">
        <v>9</v>
      </c>
      <c r="F358">
        <v>0</v>
      </c>
      <c r="G358">
        <v>6</v>
      </c>
    </row>
    <row r="359" spans="1:7" x14ac:dyDescent="0.35">
      <c r="A359" t="s">
        <v>201</v>
      </c>
      <c r="B359">
        <v>1</v>
      </c>
      <c r="C359">
        <v>1</v>
      </c>
      <c r="D359">
        <v>7</v>
      </c>
      <c r="E359">
        <v>1</v>
      </c>
      <c r="F359">
        <v>0</v>
      </c>
      <c r="G359">
        <v>5</v>
      </c>
    </row>
    <row r="360" spans="1:7" x14ac:dyDescent="0.35">
      <c r="A360" t="s">
        <v>201</v>
      </c>
      <c r="B360">
        <v>1</v>
      </c>
      <c r="C360">
        <v>2</v>
      </c>
      <c r="D360">
        <v>6</v>
      </c>
      <c r="E360">
        <v>1</v>
      </c>
      <c r="F360">
        <v>1</v>
      </c>
      <c r="G360">
        <v>17</v>
      </c>
    </row>
    <row r="361" spans="1:7" x14ac:dyDescent="0.35">
      <c r="A361" t="s">
        <v>201</v>
      </c>
      <c r="B361">
        <v>1</v>
      </c>
      <c r="C361">
        <v>2</v>
      </c>
      <c r="D361">
        <v>7</v>
      </c>
      <c r="E361">
        <v>11</v>
      </c>
      <c r="F361">
        <v>0</v>
      </c>
      <c r="G361">
        <v>6</v>
      </c>
    </row>
    <row r="362" spans="1:7" x14ac:dyDescent="0.35">
      <c r="A362" t="s">
        <v>149</v>
      </c>
      <c r="B362">
        <v>0</v>
      </c>
      <c r="C362">
        <v>0</v>
      </c>
      <c r="D362">
        <v>0</v>
      </c>
      <c r="E362">
        <v>5</v>
      </c>
      <c r="F362">
        <v>1</v>
      </c>
      <c r="G362">
        <v>13</v>
      </c>
    </row>
    <row r="363" spans="1:7" x14ac:dyDescent="0.35">
      <c r="A363" t="s">
        <v>149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13</v>
      </c>
    </row>
    <row r="364" spans="1:7" x14ac:dyDescent="0.35">
      <c r="A364" t="s">
        <v>149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13</v>
      </c>
    </row>
    <row r="365" spans="1:7" x14ac:dyDescent="0.35">
      <c r="A365" t="s">
        <v>149</v>
      </c>
      <c r="B365">
        <v>0</v>
      </c>
      <c r="C365">
        <v>0</v>
      </c>
      <c r="D365">
        <v>3</v>
      </c>
      <c r="E365">
        <v>0</v>
      </c>
      <c r="F365">
        <v>0</v>
      </c>
      <c r="G365">
        <v>13</v>
      </c>
    </row>
    <row r="366" spans="1:7" x14ac:dyDescent="0.35">
      <c r="A366" t="s">
        <v>149</v>
      </c>
      <c r="B366">
        <v>0</v>
      </c>
      <c r="C366">
        <v>0</v>
      </c>
      <c r="D366">
        <v>4</v>
      </c>
      <c r="E366">
        <v>1</v>
      </c>
      <c r="F366">
        <v>0</v>
      </c>
      <c r="G366">
        <v>12</v>
      </c>
    </row>
    <row r="367" spans="1:7" x14ac:dyDescent="0.35">
      <c r="A367" t="s">
        <v>149</v>
      </c>
      <c r="B367">
        <v>0</v>
      </c>
      <c r="C367">
        <v>0</v>
      </c>
      <c r="D367">
        <v>5</v>
      </c>
      <c r="E367">
        <v>0</v>
      </c>
      <c r="F367">
        <v>0</v>
      </c>
      <c r="G367">
        <v>12</v>
      </c>
    </row>
    <row r="368" spans="1:7" x14ac:dyDescent="0.35">
      <c r="A368" t="s">
        <v>149</v>
      </c>
      <c r="B368">
        <v>0</v>
      </c>
      <c r="C368">
        <v>0</v>
      </c>
      <c r="D368">
        <v>6</v>
      </c>
      <c r="E368">
        <v>0</v>
      </c>
      <c r="F368">
        <v>0</v>
      </c>
      <c r="G368">
        <v>12</v>
      </c>
    </row>
    <row r="369" spans="1:7" x14ac:dyDescent="0.35">
      <c r="A369" t="s">
        <v>149</v>
      </c>
      <c r="B369">
        <v>0</v>
      </c>
      <c r="C369">
        <v>0</v>
      </c>
      <c r="D369">
        <v>7</v>
      </c>
      <c r="E369">
        <v>0</v>
      </c>
      <c r="F369">
        <v>0</v>
      </c>
      <c r="G369">
        <v>12</v>
      </c>
    </row>
    <row r="370" spans="1:7" x14ac:dyDescent="0.35">
      <c r="A370" t="s">
        <v>149</v>
      </c>
      <c r="B370">
        <v>0</v>
      </c>
      <c r="C370">
        <v>1</v>
      </c>
      <c r="D370">
        <v>0</v>
      </c>
      <c r="E370">
        <v>21</v>
      </c>
      <c r="F370">
        <v>2</v>
      </c>
      <c r="G370">
        <v>15</v>
      </c>
    </row>
    <row r="371" spans="1:7" x14ac:dyDescent="0.35">
      <c r="A371" t="s">
        <v>149</v>
      </c>
      <c r="B371">
        <v>0</v>
      </c>
      <c r="C371">
        <v>1</v>
      </c>
      <c r="D371">
        <v>7</v>
      </c>
      <c r="E371">
        <v>1</v>
      </c>
      <c r="F371">
        <v>0</v>
      </c>
      <c r="G371">
        <v>14</v>
      </c>
    </row>
    <row r="372" spans="1:7" x14ac:dyDescent="0.35">
      <c r="A372" t="s">
        <v>149</v>
      </c>
      <c r="B372">
        <v>0</v>
      </c>
      <c r="C372">
        <v>2</v>
      </c>
      <c r="D372">
        <v>1</v>
      </c>
      <c r="E372">
        <v>2</v>
      </c>
      <c r="F372">
        <v>1</v>
      </c>
      <c r="G372">
        <v>16</v>
      </c>
    </row>
    <row r="373" spans="1:7" x14ac:dyDescent="0.35">
      <c r="A373" t="s">
        <v>149</v>
      </c>
      <c r="B373">
        <v>0</v>
      </c>
      <c r="C373">
        <v>2</v>
      </c>
      <c r="D373">
        <v>3</v>
      </c>
      <c r="E373">
        <v>2</v>
      </c>
      <c r="F373">
        <v>0</v>
      </c>
      <c r="G373">
        <v>14</v>
      </c>
    </row>
    <row r="374" spans="1:7" x14ac:dyDescent="0.35">
      <c r="A374" t="s">
        <v>149</v>
      </c>
      <c r="B374">
        <v>0</v>
      </c>
      <c r="C374">
        <v>2</v>
      </c>
      <c r="D374">
        <v>4</v>
      </c>
      <c r="E374">
        <v>5</v>
      </c>
      <c r="F374">
        <v>0</v>
      </c>
      <c r="G374">
        <v>9</v>
      </c>
    </row>
    <row r="375" spans="1:7" x14ac:dyDescent="0.35">
      <c r="A375" t="s">
        <v>149</v>
      </c>
      <c r="B375">
        <v>0</v>
      </c>
      <c r="C375">
        <v>2</v>
      </c>
      <c r="D375">
        <v>5</v>
      </c>
      <c r="E375">
        <v>2</v>
      </c>
      <c r="F375">
        <v>0</v>
      </c>
      <c r="G375">
        <v>7</v>
      </c>
    </row>
    <row r="376" spans="1:7" x14ac:dyDescent="0.35">
      <c r="A376" t="s">
        <v>149</v>
      </c>
      <c r="B376">
        <v>0</v>
      </c>
      <c r="C376">
        <v>2</v>
      </c>
      <c r="D376">
        <v>6</v>
      </c>
      <c r="E376">
        <v>1</v>
      </c>
      <c r="F376">
        <v>0</v>
      </c>
      <c r="G376">
        <v>6</v>
      </c>
    </row>
    <row r="377" spans="1:7" x14ac:dyDescent="0.35">
      <c r="A377" t="s">
        <v>149</v>
      </c>
      <c r="B377">
        <v>1</v>
      </c>
      <c r="C377">
        <v>0</v>
      </c>
      <c r="D377">
        <v>5</v>
      </c>
      <c r="E377">
        <v>1</v>
      </c>
      <c r="F377">
        <v>1</v>
      </c>
      <c r="G377">
        <v>17</v>
      </c>
    </row>
    <row r="378" spans="1:7" x14ac:dyDescent="0.35">
      <c r="A378" t="s">
        <v>149</v>
      </c>
      <c r="B378">
        <v>1</v>
      </c>
      <c r="C378">
        <v>1</v>
      </c>
      <c r="D378">
        <v>5</v>
      </c>
      <c r="E378">
        <v>5</v>
      </c>
      <c r="F378">
        <v>1</v>
      </c>
      <c r="G378">
        <v>13</v>
      </c>
    </row>
    <row r="379" spans="1:7" x14ac:dyDescent="0.35">
      <c r="A379" t="s">
        <v>149</v>
      </c>
      <c r="B379">
        <v>1</v>
      </c>
      <c r="C379">
        <v>1</v>
      </c>
      <c r="D379">
        <v>6</v>
      </c>
      <c r="E379">
        <v>4</v>
      </c>
      <c r="F379">
        <v>0</v>
      </c>
      <c r="G379">
        <v>9</v>
      </c>
    </row>
    <row r="380" spans="1:7" x14ac:dyDescent="0.35">
      <c r="A380" t="s">
        <v>149</v>
      </c>
      <c r="B380">
        <v>1</v>
      </c>
      <c r="C380">
        <v>1</v>
      </c>
      <c r="D380">
        <v>7</v>
      </c>
      <c r="E380">
        <v>1</v>
      </c>
      <c r="F380">
        <v>0</v>
      </c>
      <c r="G380">
        <v>8</v>
      </c>
    </row>
    <row r="381" spans="1:7" x14ac:dyDescent="0.35">
      <c r="A381" t="s">
        <v>149</v>
      </c>
      <c r="B381">
        <v>1</v>
      </c>
      <c r="C381">
        <v>2</v>
      </c>
      <c r="D381">
        <v>6</v>
      </c>
      <c r="E381">
        <v>7</v>
      </c>
      <c r="F381">
        <v>1</v>
      </c>
      <c r="G381">
        <v>11</v>
      </c>
    </row>
    <row r="382" spans="1:7" x14ac:dyDescent="0.35">
      <c r="A382" t="s">
        <v>149</v>
      </c>
      <c r="B382">
        <v>1</v>
      </c>
      <c r="C382">
        <v>2</v>
      </c>
      <c r="D382">
        <v>7</v>
      </c>
      <c r="E382">
        <v>8</v>
      </c>
      <c r="F382">
        <v>0</v>
      </c>
      <c r="G382">
        <v>3</v>
      </c>
    </row>
    <row r="383" spans="1:7" x14ac:dyDescent="0.35">
      <c r="A383" t="s">
        <v>202</v>
      </c>
      <c r="B383">
        <v>0</v>
      </c>
      <c r="C383">
        <v>0</v>
      </c>
      <c r="D383">
        <v>0</v>
      </c>
      <c r="E383">
        <v>2</v>
      </c>
      <c r="F383">
        <v>1</v>
      </c>
      <c r="G383">
        <v>16</v>
      </c>
    </row>
    <row r="384" spans="1:7" x14ac:dyDescent="0.35">
      <c r="A384" t="s">
        <v>202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16</v>
      </c>
    </row>
    <row r="385" spans="1:7" x14ac:dyDescent="0.35">
      <c r="A385" t="s">
        <v>202</v>
      </c>
      <c r="B385">
        <v>0</v>
      </c>
      <c r="C385">
        <v>0</v>
      </c>
      <c r="D385">
        <v>2</v>
      </c>
      <c r="E385">
        <v>0</v>
      </c>
      <c r="F385">
        <v>0</v>
      </c>
      <c r="G385">
        <v>16</v>
      </c>
    </row>
    <row r="386" spans="1:7" x14ac:dyDescent="0.35">
      <c r="A386" t="s">
        <v>202</v>
      </c>
      <c r="B386">
        <v>0</v>
      </c>
      <c r="C386">
        <v>0</v>
      </c>
      <c r="D386">
        <v>3</v>
      </c>
      <c r="E386">
        <v>0</v>
      </c>
      <c r="F386">
        <v>0</v>
      </c>
      <c r="G386">
        <v>16</v>
      </c>
    </row>
    <row r="387" spans="1:7" x14ac:dyDescent="0.35">
      <c r="A387" t="s">
        <v>202</v>
      </c>
      <c r="B387">
        <v>0</v>
      </c>
      <c r="C387">
        <v>0</v>
      </c>
      <c r="D387">
        <v>4</v>
      </c>
      <c r="E387">
        <v>0</v>
      </c>
      <c r="F387">
        <v>0</v>
      </c>
      <c r="G387">
        <v>16</v>
      </c>
    </row>
    <row r="388" spans="1:7" x14ac:dyDescent="0.35">
      <c r="A388" t="s">
        <v>202</v>
      </c>
      <c r="B388">
        <v>0</v>
      </c>
      <c r="C388">
        <v>0</v>
      </c>
      <c r="D388">
        <v>5</v>
      </c>
      <c r="E388">
        <v>0</v>
      </c>
      <c r="F388">
        <v>0</v>
      </c>
      <c r="G388">
        <v>16</v>
      </c>
    </row>
    <row r="389" spans="1:7" x14ac:dyDescent="0.35">
      <c r="A389" t="s">
        <v>202</v>
      </c>
      <c r="B389">
        <v>0</v>
      </c>
      <c r="C389">
        <v>0</v>
      </c>
      <c r="D389">
        <v>6</v>
      </c>
      <c r="E389">
        <v>0</v>
      </c>
      <c r="F389">
        <v>0</v>
      </c>
      <c r="G389">
        <v>16</v>
      </c>
    </row>
    <row r="390" spans="1:7" x14ac:dyDescent="0.35">
      <c r="A390" t="s">
        <v>202</v>
      </c>
      <c r="B390">
        <v>0</v>
      </c>
      <c r="C390">
        <v>0</v>
      </c>
      <c r="D390">
        <v>7</v>
      </c>
      <c r="E390">
        <v>0</v>
      </c>
      <c r="F390">
        <v>0</v>
      </c>
      <c r="G390">
        <v>16</v>
      </c>
    </row>
    <row r="391" spans="1:7" x14ac:dyDescent="0.35">
      <c r="A391" t="s">
        <v>202</v>
      </c>
      <c r="B391">
        <v>0</v>
      </c>
      <c r="C391">
        <v>1</v>
      </c>
      <c r="D391">
        <v>0</v>
      </c>
      <c r="E391">
        <v>18</v>
      </c>
      <c r="F391">
        <v>1</v>
      </c>
      <c r="G391">
        <v>0</v>
      </c>
    </row>
    <row r="392" spans="1:7" x14ac:dyDescent="0.35">
      <c r="A392" t="s">
        <v>202</v>
      </c>
      <c r="B392">
        <v>0</v>
      </c>
      <c r="C392">
        <v>2</v>
      </c>
      <c r="D392">
        <v>2</v>
      </c>
      <c r="E392">
        <v>1</v>
      </c>
      <c r="F392">
        <v>1</v>
      </c>
      <c r="G392">
        <v>17</v>
      </c>
    </row>
    <row r="393" spans="1:7" x14ac:dyDescent="0.35">
      <c r="A393" t="s">
        <v>202</v>
      </c>
      <c r="B393">
        <v>0</v>
      </c>
      <c r="C393">
        <v>2</v>
      </c>
      <c r="D393">
        <v>4</v>
      </c>
      <c r="E393">
        <v>2</v>
      </c>
      <c r="F393">
        <v>0</v>
      </c>
      <c r="G393">
        <v>15</v>
      </c>
    </row>
    <row r="394" spans="1:7" x14ac:dyDescent="0.35">
      <c r="A394" t="s">
        <v>202</v>
      </c>
      <c r="B394">
        <v>0</v>
      </c>
      <c r="C394">
        <v>2</v>
      </c>
      <c r="D394">
        <v>5</v>
      </c>
      <c r="E394">
        <v>3</v>
      </c>
      <c r="F394">
        <v>0</v>
      </c>
      <c r="G394">
        <v>12</v>
      </c>
    </row>
    <row r="395" spans="1:7" x14ac:dyDescent="0.35">
      <c r="A395" t="s">
        <v>202</v>
      </c>
      <c r="B395">
        <v>0</v>
      </c>
      <c r="C395">
        <v>2</v>
      </c>
      <c r="D395">
        <v>6</v>
      </c>
      <c r="E395">
        <v>2</v>
      </c>
      <c r="F395">
        <v>0</v>
      </c>
      <c r="G395">
        <v>10</v>
      </c>
    </row>
    <row r="396" spans="1:7" x14ac:dyDescent="0.35">
      <c r="A396" t="s">
        <v>202</v>
      </c>
      <c r="B396">
        <v>0</v>
      </c>
      <c r="C396">
        <v>2</v>
      </c>
      <c r="D396">
        <v>7</v>
      </c>
      <c r="E396">
        <v>1</v>
      </c>
      <c r="F396">
        <v>0</v>
      </c>
      <c r="G396">
        <v>9</v>
      </c>
    </row>
    <row r="397" spans="1:7" x14ac:dyDescent="0.35">
      <c r="A397" t="s">
        <v>202</v>
      </c>
      <c r="B397">
        <v>1</v>
      </c>
      <c r="C397">
        <v>0</v>
      </c>
      <c r="D397">
        <v>5</v>
      </c>
      <c r="E397">
        <v>6</v>
      </c>
      <c r="F397">
        <v>1</v>
      </c>
      <c r="G397">
        <v>12</v>
      </c>
    </row>
    <row r="398" spans="1:7" x14ac:dyDescent="0.35">
      <c r="A398" t="s">
        <v>202</v>
      </c>
      <c r="B398">
        <v>1</v>
      </c>
      <c r="C398">
        <v>1</v>
      </c>
      <c r="D398">
        <v>5</v>
      </c>
      <c r="E398">
        <v>1</v>
      </c>
      <c r="F398">
        <v>1</v>
      </c>
      <c r="G398">
        <v>17</v>
      </c>
    </row>
    <row r="399" spans="1:7" x14ac:dyDescent="0.35">
      <c r="A399" t="s">
        <v>202</v>
      </c>
      <c r="B399">
        <v>1</v>
      </c>
      <c r="C399">
        <v>1</v>
      </c>
      <c r="D399">
        <v>6</v>
      </c>
      <c r="E399">
        <v>4</v>
      </c>
      <c r="F399">
        <v>0</v>
      </c>
      <c r="G399">
        <v>13</v>
      </c>
    </row>
    <row r="400" spans="1:7" x14ac:dyDescent="0.35">
      <c r="A400" t="s">
        <v>202</v>
      </c>
      <c r="B400">
        <v>1</v>
      </c>
      <c r="C400">
        <v>1</v>
      </c>
      <c r="D400">
        <v>7</v>
      </c>
      <c r="E400">
        <v>1</v>
      </c>
      <c r="F400">
        <v>0</v>
      </c>
      <c r="G400">
        <v>12</v>
      </c>
    </row>
    <row r="401" spans="1:7" x14ac:dyDescent="0.35">
      <c r="A401" t="s">
        <v>202</v>
      </c>
      <c r="B401">
        <v>1</v>
      </c>
      <c r="C401">
        <v>2</v>
      </c>
      <c r="D401">
        <v>7</v>
      </c>
      <c r="E401">
        <v>6</v>
      </c>
      <c r="F401">
        <v>1</v>
      </c>
      <c r="G401">
        <v>12</v>
      </c>
    </row>
    <row r="402" spans="1:7" x14ac:dyDescent="0.35">
      <c r="A402" t="s">
        <v>203</v>
      </c>
      <c r="B402">
        <v>0</v>
      </c>
      <c r="C402">
        <v>0</v>
      </c>
      <c r="D402">
        <v>0</v>
      </c>
      <c r="E402">
        <v>20</v>
      </c>
      <c r="F402">
        <v>2</v>
      </c>
      <c r="G402">
        <v>16</v>
      </c>
    </row>
    <row r="403" spans="1:7" x14ac:dyDescent="0.35">
      <c r="A403" t="s">
        <v>203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15</v>
      </c>
    </row>
    <row r="404" spans="1:7" x14ac:dyDescent="0.35">
      <c r="A404" t="s">
        <v>203</v>
      </c>
      <c r="B404">
        <v>0</v>
      </c>
      <c r="C404">
        <v>0</v>
      </c>
      <c r="D404">
        <v>2</v>
      </c>
      <c r="E404">
        <v>1</v>
      </c>
      <c r="F404">
        <v>0</v>
      </c>
      <c r="G404">
        <v>14</v>
      </c>
    </row>
    <row r="405" spans="1:7" x14ac:dyDescent="0.35">
      <c r="A405" t="s">
        <v>203</v>
      </c>
      <c r="B405">
        <v>0</v>
      </c>
      <c r="C405">
        <v>0</v>
      </c>
      <c r="D405">
        <v>3</v>
      </c>
      <c r="E405">
        <v>1</v>
      </c>
      <c r="F405">
        <v>0</v>
      </c>
      <c r="G405">
        <v>13</v>
      </c>
    </row>
    <row r="406" spans="1:7" x14ac:dyDescent="0.35">
      <c r="A406" t="s">
        <v>203</v>
      </c>
      <c r="B406">
        <v>0</v>
      </c>
      <c r="C406">
        <v>0</v>
      </c>
      <c r="D406">
        <v>4</v>
      </c>
      <c r="E406">
        <v>0</v>
      </c>
      <c r="F406">
        <v>0</v>
      </c>
      <c r="G406">
        <v>13</v>
      </c>
    </row>
    <row r="407" spans="1:7" x14ac:dyDescent="0.35">
      <c r="A407" t="s">
        <v>203</v>
      </c>
      <c r="B407">
        <v>0</v>
      </c>
      <c r="C407">
        <v>0</v>
      </c>
      <c r="D407">
        <v>5</v>
      </c>
      <c r="E407">
        <v>0</v>
      </c>
      <c r="F407">
        <v>0</v>
      </c>
      <c r="G407">
        <v>13</v>
      </c>
    </row>
    <row r="408" spans="1:7" x14ac:dyDescent="0.35">
      <c r="A408" t="s">
        <v>203</v>
      </c>
      <c r="B408">
        <v>0</v>
      </c>
      <c r="C408">
        <v>0</v>
      </c>
      <c r="D408">
        <v>6</v>
      </c>
      <c r="E408">
        <v>0</v>
      </c>
      <c r="F408">
        <v>0</v>
      </c>
      <c r="G408">
        <v>13</v>
      </c>
    </row>
    <row r="409" spans="1:7" x14ac:dyDescent="0.35">
      <c r="A409" t="s">
        <v>203</v>
      </c>
      <c r="B409">
        <v>0</v>
      </c>
      <c r="C409">
        <v>0</v>
      </c>
      <c r="D409">
        <v>7</v>
      </c>
      <c r="E409">
        <v>0</v>
      </c>
      <c r="F409">
        <v>0</v>
      </c>
      <c r="G409">
        <v>13</v>
      </c>
    </row>
    <row r="410" spans="1:7" x14ac:dyDescent="0.35">
      <c r="A410" t="s">
        <v>203</v>
      </c>
      <c r="B410">
        <v>0</v>
      </c>
      <c r="C410">
        <v>1</v>
      </c>
      <c r="D410">
        <v>0</v>
      </c>
      <c r="E410">
        <v>6</v>
      </c>
      <c r="F410">
        <v>1</v>
      </c>
      <c r="G410">
        <v>12</v>
      </c>
    </row>
    <row r="411" spans="1:7" x14ac:dyDescent="0.35">
      <c r="A411" t="s">
        <v>203</v>
      </c>
      <c r="B411">
        <v>0</v>
      </c>
      <c r="C411">
        <v>1</v>
      </c>
      <c r="D411">
        <v>4</v>
      </c>
      <c r="E411">
        <v>3</v>
      </c>
      <c r="F411">
        <v>0</v>
      </c>
      <c r="G411">
        <v>9</v>
      </c>
    </row>
    <row r="412" spans="1:7" x14ac:dyDescent="0.35">
      <c r="A412" t="s">
        <v>203</v>
      </c>
      <c r="B412">
        <v>0</v>
      </c>
      <c r="C412">
        <v>1</v>
      </c>
      <c r="D412">
        <v>5</v>
      </c>
      <c r="E412">
        <v>1</v>
      </c>
      <c r="F412">
        <v>0</v>
      </c>
      <c r="G412">
        <v>8</v>
      </c>
    </row>
    <row r="413" spans="1:7" x14ac:dyDescent="0.35">
      <c r="A413" t="s">
        <v>203</v>
      </c>
      <c r="B413">
        <v>0</v>
      </c>
      <c r="C413">
        <v>1</v>
      </c>
      <c r="D413">
        <v>6</v>
      </c>
      <c r="E413">
        <v>4</v>
      </c>
      <c r="F413">
        <v>0</v>
      </c>
      <c r="G413">
        <v>4</v>
      </c>
    </row>
    <row r="414" spans="1:7" x14ac:dyDescent="0.35">
      <c r="A414" t="s">
        <v>203</v>
      </c>
      <c r="B414">
        <v>0</v>
      </c>
      <c r="C414">
        <v>1</v>
      </c>
      <c r="D414">
        <v>7</v>
      </c>
      <c r="E414">
        <v>1</v>
      </c>
      <c r="F414">
        <v>0</v>
      </c>
      <c r="G414">
        <v>3</v>
      </c>
    </row>
    <row r="415" spans="1:7" x14ac:dyDescent="0.35">
      <c r="A415" t="s">
        <v>203</v>
      </c>
      <c r="B415">
        <v>0</v>
      </c>
      <c r="C415">
        <v>2</v>
      </c>
      <c r="D415">
        <v>4</v>
      </c>
      <c r="E415">
        <v>3</v>
      </c>
      <c r="F415">
        <v>1</v>
      </c>
      <c r="G415">
        <v>15</v>
      </c>
    </row>
    <row r="416" spans="1:7" x14ac:dyDescent="0.35">
      <c r="A416" t="s">
        <v>203</v>
      </c>
      <c r="B416">
        <v>0</v>
      </c>
      <c r="C416">
        <v>2</v>
      </c>
      <c r="D416">
        <v>5</v>
      </c>
      <c r="E416">
        <v>2</v>
      </c>
      <c r="F416">
        <v>0</v>
      </c>
      <c r="G416">
        <v>13</v>
      </c>
    </row>
    <row r="417" spans="1:7" x14ac:dyDescent="0.35">
      <c r="A417" t="s">
        <v>203</v>
      </c>
      <c r="B417">
        <v>1</v>
      </c>
      <c r="C417">
        <v>0</v>
      </c>
      <c r="D417">
        <v>5</v>
      </c>
      <c r="E417">
        <v>2</v>
      </c>
      <c r="F417">
        <v>1</v>
      </c>
      <c r="G417">
        <v>16</v>
      </c>
    </row>
    <row r="418" spans="1:7" x14ac:dyDescent="0.35">
      <c r="A418" t="s">
        <v>203</v>
      </c>
      <c r="B418">
        <v>1</v>
      </c>
      <c r="C418">
        <v>0</v>
      </c>
      <c r="D418">
        <v>7</v>
      </c>
      <c r="E418">
        <v>1</v>
      </c>
      <c r="F418">
        <v>0</v>
      </c>
      <c r="G418">
        <v>15</v>
      </c>
    </row>
    <row r="419" spans="1:7" x14ac:dyDescent="0.35">
      <c r="A419" t="s">
        <v>203</v>
      </c>
      <c r="B419">
        <v>1</v>
      </c>
      <c r="C419">
        <v>1</v>
      </c>
      <c r="D419">
        <v>5</v>
      </c>
      <c r="E419">
        <v>3</v>
      </c>
      <c r="F419">
        <v>1</v>
      </c>
      <c r="G419">
        <v>15</v>
      </c>
    </row>
    <row r="420" spans="1:7" x14ac:dyDescent="0.35">
      <c r="A420" t="s">
        <v>203</v>
      </c>
      <c r="B420">
        <v>1</v>
      </c>
      <c r="C420">
        <v>1</v>
      </c>
      <c r="D420">
        <v>6</v>
      </c>
      <c r="E420">
        <v>6</v>
      </c>
      <c r="F420">
        <v>0</v>
      </c>
      <c r="G420">
        <v>9</v>
      </c>
    </row>
    <row r="421" spans="1:7" x14ac:dyDescent="0.35">
      <c r="A421" t="s">
        <v>203</v>
      </c>
      <c r="B421">
        <v>1</v>
      </c>
      <c r="C421">
        <v>2</v>
      </c>
      <c r="D421">
        <v>6</v>
      </c>
      <c r="E421">
        <v>1</v>
      </c>
      <c r="F421">
        <v>1</v>
      </c>
      <c r="G421">
        <v>17</v>
      </c>
    </row>
    <row r="422" spans="1:7" x14ac:dyDescent="0.35">
      <c r="A422" t="s">
        <v>203</v>
      </c>
      <c r="B422">
        <v>1</v>
      </c>
      <c r="C422">
        <v>2</v>
      </c>
      <c r="D422">
        <v>7</v>
      </c>
      <c r="E422">
        <v>3</v>
      </c>
      <c r="F422">
        <v>0</v>
      </c>
      <c r="G422">
        <v>14</v>
      </c>
    </row>
    <row r="423" spans="1:7" x14ac:dyDescent="0.35">
      <c r="A423" t="s">
        <v>204</v>
      </c>
      <c r="B423">
        <v>0</v>
      </c>
      <c r="C423">
        <v>0</v>
      </c>
      <c r="D423">
        <v>0</v>
      </c>
      <c r="E423">
        <v>4</v>
      </c>
      <c r="F423">
        <v>1</v>
      </c>
      <c r="G423">
        <v>14</v>
      </c>
    </row>
    <row r="424" spans="1:7" x14ac:dyDescent="0.35">
      <c r="A424" t="s">
        <v>204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14</v>
      </c>
    </row>
    <row r="425" spans="1:7" x14ac:dyDescent="0.35">
      <c r="A425" t="s">
        <v>204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14</v>
      </c>
    </row>
    <row r="426" spans="1:7" x14ac:dyDescent="0.35">
      <c r="A426" t="s">
        <v>204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14</v>
      </c>
    </row>
    <row r="427" spans="1:7" x14ac:dyDescent="0.35">
      <c r="A427" t="s">
        <v>204</v>
      </c>
      <c r="B427">
        <v>0</v>
      </c>
      <c r="C427">
        <v>0</v>
      </c>
      <c r="D427">
        <v>4</v>
      </c>
      <c r="E427">
        <v>0</v>
      </c>
      <c r="F427">
        <v>0</v>
      </c>
      <c r="G427">
        <v>14</v>
      </c>
    </row>
    <row r="428" spans="1:7" x14ac:dyDescent="0.35">
      <c r="A428" t="s">
        <v>204</v>
      </c>
      <c r="B428">
        <v>0</v>
      </c>
      <c r="C428">
        <v>0</v>
      </c>
      <c r="D428">
        <v>5</v>
      </c>
      <c r="E428">
        <v>0</v>
      </c>
      <c r="F428">
        <v>0</v>
      </c>
      <c r="G428">
        <v>14</v>
      </c>
    </row>
    <row r="429" spans="1:7" x14ac:dyDescent="0.35">
      <c r="A429" t="s">
        <v>204</v>
      </c>
      <c r="B429">
        <v>0</v>
      </c>
      <c r="C429">
        <v>0</v>
      </c>
      <c r="D429">
        <v>6</v>
      </c>
      <c r="E429">
        <v>0</v>
      </c>
      <c r="F429">
        <v>0</v>
      </c>
      <c r="G429">
        <v>14</v>
      </c>
    </row>
    <row r="430" spans="1:7" x14ac:dyDescent="0.35">
      <c r="A430" t="s">
        <v>204</v>
      </c>
      <c r="B430">
        <v>0</v>
      </c>
      <c r="C430">
        <v>0</v>
      </c>
      <c r="D430">
        <v>7</v>
      </c>
      <c r="E430">
        <v>0</v>
      </c>
      <c r="F430">
        <v>0</v>
      </c>
      <c r="G430">
        <v>14</v>
      </c>
    </row>
    <row r="431" spans="1:7" x14ac:dyDescent="0.35">
      <c r="A431" t="s">
        <v>204</v>
      </c>
      <c r="B431">
        <v>0</v>
      </c>
      <c r="C431">
        <v>1</v>
      </c>
      <c r="D431">
        <v>0</v>
      </c>
      <c r="E431">
        <v>24</v>
      </c>
      <c r="F431">
        <v>2</v>
      </c>
      <c r="G431">
        <v>12</v>
      </c>
    </row>
    <row r="432" spans="1:7" x14ac:dyDescent="0.35">
      <c r="A432" t="s">
        <v>204</v>
      </c>
      <c r="B432">
        <v>0</v>
      </c>
      <c r="C432">
        <v>2</v>
      </c>
      <c r="D432">
        <v>1</v>
      </c>
      <c r="E432">
        <v>2</v>
      </c>
      <c r="F432">
        <v>1</v>
      </c>
      <c r="G432">
        <v>16</v>
      </c>
    </row>
    <row r="433" spans="1:7" x14ac:dyDescent="0.35">
      <c r="A433" t="s">
        <v>204</v>
      </c>
      <c r="B433">
        <v>0</v>
      </c>
      <c r="C433">
        <v>2</v>
      </c>
      <c r="D433">
        <v>2</v>
      </c>
      <c r="E433">
        <v>3</v>
      </c>
      <c r="F433">
        <v>0</v>
      </c>
      <c r="G433">
        <v>13</v>
      </c>
    </row>
    <row r="434" spans="1:7" x14ac:dyDescent="0.35">
      <c r="A434" t="s">
        <v>204</v>
      </c>
      <c r="B434">
        <v>0</v>
      </c>
      <c r="C434">
        <v>2</v>
      </c>
      <c r="D434">
        <v>3</v>
      </c>
      <c r="E434">
        <v>5</v>
      </c>
      <c r="F434">
        <v>0</v>
      </c>
      <c r="G434">
        <v>8</v>
      </c>
    </row>
    <row r="435" spans="1:7" x14ac:dyDescent="0.35">
      <c r="A435" t="s">
        <v>204</v>
      </c>
      <c r="B435">
        <v>0</v>
      </c>
      <c r="C435">
        <v>2</v>
      </c>
      <c r="D435">
        <v>4</v>
      </c>
      <c r="E435">
        <v>8</v>
      </c>
      <c r="F435">
        <v>0</v>
      </c>
      <c r="G435">
        <v>0</v>
      </c>
    </row>
    <row r="436" spans="1:7" x14ac:dyDescent="0.35">
      <c r="A436" t="s">
        <v>204</v>
      </c>
      <c r="B436">
        <v>0</v>
      </c>
      <c r="C436">
        <v>2</v>
      </c>
      <c r="D436">
        <v>5</v>
      </c>
      <c r="E436">
        <v>2</v>
      </c>
      <c r="F436">
        <v>1</v>
      </c>
      <c r="G436">
        <v>16</v>
      </c>
    </row>
    <row r="437" spans="1:7" x14ac:dyDescent="0.35">
      <c r="A437" t="s">
        <v>204</v>
      </c>
      <c r="B437">
        <v>0</v>
      </c>
      <c r="C437">
        <v>2</v>
      </c>
      <c r="D437">
        <v>7</v>
      </c>
      <c r="E437">
        <v>1</v>
      </c>
      <c r="F437">
        <v>0</v>
      </c>
      <c r="G437">
        <v>15</v>
      </c>
    </row>
    <row r="438" spans="1:7" x14ac:dyDescent="0.35">
      <c r="A438" t="s">
        <v>204</v>
      </c>
      <c r="B438">
        <v>1</v>
      </c>
      <c r="C438">
        <v>0</v>
      </c>
      <c r="D438">
        <v>5</v>
      </c>
      <c r="E438">
        <v>13</v>
      </c>
      <c r="F438">
        <v>1</v>
      </c>
      <c r="G438">
        <v>5</v>
      </c>
    </row>
    <row r="439" spans="1:7" x14ac:dyDescent="0.35">
      <c r="A439" t="s">
        <v>204</v>
      </c>
      <c r="B439">
        <v>1</v>
      </c>
      <c r="C439">
        <v>1</v>
      </c>
      <c r="D439">
        <v>6</v>
      </c>
      <c r="E439">
        <v>18</v>
      </c>
      <c r="F439">
        <v>1</v>
      </c>
      <c r="G439">
        <v>0</v>
      </c>
    </row>
    <row r="440" spans="1:7" x14ac:dyDescent="0.35">
      <c r="A440" t="s">
        <v>204</v>
      </c>
      <c r="B440">
        <v>1</v>
      </c>
      <c r="C440">
        <v>2</v>
      </c>
      <c r="D440">
        <v>7</v>
      </c>
      <c r="E440">
        <v>17</v>
      </c>
      <c r="F440">
        <v>1</v>
      </c>
      <c r="G440">
        <v>1</v>
      </c>
    </row>
    <row r="441" spans="1:7" x14ac:dyDescent="0.35">
      <c r="A441" t="s">
        <v>205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17</v>
      </c>
    </row>
    <row r="442" spans="1:7" x14ac:dyDescent="0.35">
      <c r="A442" t="s">
        <v>205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17</v>
      </c>
    </row>
    <row r="443" spans="1:7" x14ac:dyDescent="0.35">
      <c r="A443" t="s">
        <v>205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17</v>
      </c>
    </row>
    <row r="444" spans="1:7" x14ac:dyDescent="0.35">
      <c r="A444" t="s">
        <v>205</v>
      </c>
      <c r="B444">
        <v>0</v>
      </c>
      <c r="C444">
        <v>0</v>
      </c>
      <c r="D444">
        <v>3</v>
      </c>
      <c r="E444">
        <v>0</v>
      </c>
      <c r="F444">
        <v>0</v>
      </c>
      <c r="G444">
        <v>17</v>
      </c>
    </row>
    <row r="445" spans="1:7" x14ac:dyDescent="0.35">
      <c r="A445" t="s">
        <v>205</v>
      </c>
      <c r="B445">
        <v>0</v>
      </c>
      <c r="C445">
        <v>0</v>
      </c>
      <c r="D445">
        <v>4</v>
      </c>
      <c r="E445">
        <v>0</v>
      </c>
      <c r="F445">
        <v>0</v>
      </c>
      <c r="G445">
        <v>17</v>
      </c>
    </row>
    <row r="446" spans="1:7" x14ac:dyDescent="0.35">
      <c r="A446" t="s">
        <v>205</v>
      </c>
      <c r="B446">
        <v>0</v>
      </c>
      <c r="C446">
        <v>0</v>
      </c>
      <c r="D446">
        <v>5</v>
      </c>
      <c r="E446">
        <v>0</v>
      </c>
      <c r="F446">
        <v>0</v>
      </c>
      <c r="G446">
        <v>17</v>
      </c>
    </row>
    <row r="447" spans="1:7" x14ac:dyDescent="0.35">
      <c r="A447" t="s">
        <v>205</v>
      </c>
      <c r="B447">
        <v>0</v>
      </c>
      <c r="C447">
        <v>0</v>
      </c>
      <c r="D447">
        <v>6</v>
      </c>
      <c r="E447">
        <v>0</v>
      </c>
      <c r="F447">
        <v>0</v>
      </c>
      <c r="G447">
        <v>17</v>
      </c>
    </row>
    <row r="448" spans="1:7" x14ac:dyDescent="0.35">
      <c r="A448" t="s">
        <v>205</v>
      </c>
      <c r="B448">
        <v>0</v>
      </c>
      <c r="C448">
        <v>0</v>
      </c>
      <c r="D448">
        <v>7</v>
      </c>
      <c r="E448">
        <v>0</v>
      </c>
      <c r="F448">
        <v>0</v>
      </c>
      <c r="G448">
        <v>17</v>
      </c>
    </row>
    <row r="449" spans="1:7" x14ac:dyDescent="0.35">
      <c r="A449" t="s">
        <v>205</v>
      </c>
      <c r="B449">
        <v>0</v>
      </c>
      <c r="C449">
        <v>1</v>
      </c>
      <c r="D449">
        <v>0</v>
      </c>
      <c r="E449">
        <v>28</v>
      </c>
      <c r="F449">
        <v>2</v>
      </c>
      <c r="G449">
        <v>8</v>
      </c>
    </row>
    <row r="450" spans="1:7" x14ac:dyDescent="0.35">
      <c r="A450" t="s">
        <v>205</v>
      </c>
      <c r="B450">
        <v>0</v>
      </c>
      <c r="C450">
        <v>2</v>
      </c>
      <c r="D450">
        <v>1</v>
      </c>
      <c r="E450">
        <v>1</v>
      </c>
      <c r="F450">
        <v>1</v>
      </c>
      <c r="G450">
        <v>17</v>
      </c>
    </row>
    <row r="451" spans="1:7" x14ac:dyDescent="0.35">
      <c r="A451" t="s">
        <v>205</v>
      </c>
      <c r="B451">
        <v>0</v>
      </c>
      <c r="C451">
        <v>2</v>
      </c>
      <c r="D451">
        <v>2</v>
      </c>
      <c r="E451">
        <v>2</v>
      </c>
      <c r="F451">
        <v>0</v>
      </c>
      <c r="G451">
        <v>15</v>
      </c>
    </row>
    <row r="452" spans="1:7" x14ac:dyDescent="0.35">
      <c r="A452" t="s">
        <v>205</v>
      </c>
      <c r="B452">
        <v>0</v>
      </c>
      <c r="C452">
        <v>2</v>
      </c>
      <c r="D452">
        <v>3</v>
      </c>
      <c r="E452">
        <v>4</v>
      </c>
      <c r="F452">
        <v>0</v>
      </c>
      <c r="G452">
        <v>11</v>
      </c>
    </row>
    <row r="453" spans="1:7" x14ac:dyDescent="0.35">
      <c r="A453" t="s">
        <v>205</v>
      </c>
      <c r="B453">
        <v>0</v>
      </c>
      <c r="C453">
        <v>2</v>
      </c>
      <c r="D453">
        <v>4</v>
      </c>
      <c r="E453">
        <v>7</v>
      </c>
      <c r="F453">
        <v>0</v>
      </c>
      <c r="G453">
        <v>4</v>
      </c>
    </row>
    <row r="454" spans="1:7" x14ac:dyDescent="0.35">
      <c r="A454" t="s">
        <v>205</v>
      </c>
      <c r="B454">
        <v>0</v>
      </c>
      <c r="C454">
        <v>2</v>
      </c>
      <c r="D454">
        <v>5</v>
      </c>
      <c r="E454">
        <v>2</v>
      </c>
      <c r="F454">
        <v>0</v>
      </c>
      <c r="G454">
        <v>2</v>
      </c>
    </row>
    <row r="455" spans="1:7" x14ac:dyDescent="0.35">
      <c r="A455" t="s">
        <v>205</v>
      </c>
      <c r="B455">
        <v>0</v>
      </c>
      <c r="C455">
        <v>2</v>
      </c>
      <c r="D455">
        <v>6</v>
      </c>
      <c r="E455">
        <v>1</v>
      </c>
      <c r="F455">
        <v>0</v>
      </c>
      <c r="G455">
        <v>1</v>
      </c>
    </row>
    <row r="456" spans="1:7" x14ac:dyDescent="0.35">
      <c r="A456" t="s">
        <v>205</v>
      </c>
      <c r="B456">
        <v>1</v>
      </c>
      <c r="C456">
        <v>0</v>
      </c>
      <c r="D456">
        <v>5</v>
      </c>
      <c r="E456">
        <v>8</v>
      </c>
      <c r="F456">
        <v>1</v>
      </c>
      <c r="G456">
        <v>10</v>
      </c>
    </row>
    <row r="457" spans="1:7" x14ac:dyDescent="0.35">
      <c r="A457" t="s">
        <v>205</v>
      </c>
      <c r="B457">
        <v>1</v>
      </c>
      <c r="C457">
        <v>1</v>
      </c>
      <c r="D457">
        <v>5</v>
      </c>
      <c r="E457">
        <v>4</v>
      </c>
      <c r="F457">
        <v>1</v>
      </c>
      <c r="G457">
        <v>14</v>
      </c>
    </row>
    <row r="458" spans="1:7" x14ac:dyDescent="0.35">
      <c r="A458" t="s">
        <v>205</v>
      </c>
      <c r="B458">
        <v>1</v>
      </c>
      <c r="C458">
        <v>1</v>
      </c>
      <c r="D458">
        <v>6</v>
      </c>
      <c r="E458">
        <v>7</v>
      </c>
      <c r="F458">
        <v>0</v>
      </c>
      <c r="G458">
        <v>7</v>
      </c>
    </row>
    <row r="459" spans="1:7" x14ac:dyDescent="0.35">
      <c r="A459" t="s">
        <v>205</v>
      </c>
      <c r="B459">
        <v>1</v>
      </c>
      <c r="C459">
        <v>2</v>
      </c>
      <c r="D459">
        <v>6</v>
      </c>
      <c r="E459">
        <v>7</v>
      </c>
      <c r="F459">
        <v>1</v>
      </c>
      <c r="G459">
        <v>11</v>
      </c>
    </row>
    <row r="460" spans="1:7" x14ac:dyDescent="0.35">
      <c r="A460" t="s">
        <v>205</v>
      </c>
      <c r="B460">
        <v>1</v>
      </c>
      <c r="C460">
        <v>2</v>
      </c>
      <c r="D460">
        <v>7</v>
      </c>
      <c r="E460">
        <v>12</v>
      </c>
      <c r="F460">
        <v>1</v>
      </c>
      <c r="G460">
        <v>17</v>
      </c>
    </row>
    <row r="461" spans="1:7" x14ac:dyDescent="0.35">
      <c r="A461" t="s">
        <v>206</v>
      </c>
      <c r="B461">
        <v>0</v>
      </c>
      <c r="C461">
        <v>0</v>
      </c>
      <c r="D461">
        <v>0</v>
      </c>
      <c r="E461">
        <v>20</v>
      </c>
      <c r="F461">
        <v>2</v>
      </c>
      <c r="G461">
        <v>16</v>
      </c>
    </row>
    <row r="462" spans="1:7" x14ac:dyDescent="0.35">
      <c r="A462" t="s">
        <v>206</v>
      </c>
      <c r="B462">
        <v>0</v>
      </c>
      <c r="C462">
        <v>0</v>
      </c>
      <c r="D462">
        <v>1</v>
      </c>
      <c r="E462">
        <v>2</v>
      </c>
      <c r="F462">
        <v>0</v>
      </c>
      <c r="G462">
        <v>14</v>
      </c>
    </row>
    <row r="463" spans="1:7" x14ac:dyDescent="0.35">
      <c r="A463" t="s">
        <v>206</v>
      </c>
      <c r="B463">
        <v>0</v>
      </c>
      <c r="C463">
        <v>0</v>
      </c>
      <c r="D463">
        <v>2</v>
      </c>
      <c r="E463">
        <v>1</v>
      </c>
      <c r="F463">
        <v>0</v>
      </c>
      <c r="G463">
        <v>13</v>
      </c>
    </row>
    <row r="464" spans="1:7" x14ac:dyDescent="0.35">
      <c r="A464" t="s">
        <v>206</v>
      </c>
      <c r="B464">
        <v>0</v>
      </c>
      <c r="C464">
        <v>0</v>
      </c>
      <c r="D464">
        <v>3</v>
      </c>
      <c r="E464">
        <v>2</v>
      </c>
      <c r="F464">
        <v>0</v>
      </c>
      <c r="G464">
        <v>11</v>
      </c>
    </row>
    <row r="465" spans="1:7" x14ac:dyDescent="0.35">
      <c r="A465" t="s">
        <v>206</v>
      </c>
      <c r="B465">
        <v>0</v>
      </c>
      <c r="C465">
        <v>0</v>
      </c>
      <c r="D465">
        <v>4</v>
      </c>
      <c r="E465">
        <v>3</v>
      </c>
      <c r="F465">
        <v>0</v>
      </c>
      <c r="G465">
        <v>8</v>
      </c>
    </row>
    <row r="466" spans="1:7" x14ac:dyDescent="0.35">
      <c r="A466" t="s">
        <v>206</v>
      </c>
      <c r="B466">
        <v>0</v>
      </c>
      <c r="C466">
        <v>0</v>
      </c>
      <c r="D466">
        <v>5</v>
      </c>
      <c r="E466">
        <v>0</v>
      </c>
      <c r="F466">
        <v>0</v>
      </c>
      <c r="G466">
        <v>8</v>
      </c>
    </row>
    <row r="467" spans="1:7" x14ac:dyDescent="0.35">
      <c r="A467" t="s">
        <v>206</v>
      </c>
      <c r="B467">
        <v>0</v>
      </c>
      <c r="C467">
        <v>0</v>
      </c>
      <c r="D467">
        <v>6</v>
      </c>
      <c r="E467">
        <v>0</v>
      </c>
      <c r="F467">
        <v>0</v>
      </c>
      <c r="G467">
        <v>8</v>
      </c>
    </row>
    <row r="468" spans="1:7" x14ac:dyDescent="0.35">
      <c r="A468" t="s">
        <v>206</v>
      </c>
      <c r="B468">
        <v>0</v>
      </c>
      <c r="C468">
        <v>0</v>
      </c>
      <c r="D468">
        <v>7</v>
      </c>
      <c r="E468">
        <v>1</v>
      </c>
      <c r="F468">
        <v>0</v>
      </c>
      <c r="G468">
        <v>7</v>
      </c>
    </row>
    <row r="469" spans="1:7" x14ac:dyDescent="0.35">
      <c r="A469" t="s">
        <v>206</v>
      </c>
      <c r="B469">
        <v>0</v>
      </c>
      <c r="C469">
        <v>1</v>
      </c>
      <c r="D469">
        <v>0</v>
      </c>
      <c r="E469">
        <v>28</v>
      </c>
      <c r="F469">
        <v>2</v>
      </c>
      <c r="G469">
        <v>8</v>
      </c>
    </row>
    <row r="470" spans="1:7" x14ac:dyDescent="0.35">
      <c r="A470" t="s">
        <v>206</v>
      </c>
      <c r="B470">
        <v>0</v>
      </c>
      <c r="C470">
        <v>1</v>
      </c>
      <c r="D470">
        <v>4</v>
      </c>
      <c r="E470">
        <v>2</v>
      </c>
      <c r="F470">
        <v>0</v>
      </c>
      <c r="G470">
        <v>6</v>
      </c>
    </row>
    <row r="471" spans="1:7" x14ac:dyDescent="0.35">
      <c r="A471" t="s">
        <v>206</v>
      </c>
      <c r="B471">
        <v>0</v>
      </c>
      <c r="C471">
        <v>1</v>
      </c>
      <c r="D471">
        <v>5</v>
      </c>
      <c r="E471">
        <v>1</v>
      </c>
      <c r="F471">
        <v>0</v>
      </c>
      <c r="G471">
        <v>5</v>
      </c>
    </row>
    <row r="472" spans="1:7" x14ac:dyDescent="0.35">
      <c r="A472" t="s">
        <v>206</v>
      </c>
      <c r="B472">
        <v>0</v>
      </c>
      <c r="C472">
        <v>1</v>
      </c>
      <c r="D472">
        <v>6</v>
      </c>
      <c r="E472">
        <v>1</v>
      </c>
      <c r="F472">
        <v>0</v>
      </c>
      <c r="G472">
        <v>4</v>
      </c>
    </row>
    <row r="473" spans="1:7" x14ac:dyDescent="0.35">
      <c r="A473" t="s">
        <v>206</v>
      </c>
      <c r="B473">
        <v>0</v>
      </c>
      <c r="C473">
        <v>1</v>
      </c>
      <c r="D473">
        <v>7</v>
      </c>
      <c r="E473">
        <v>6</v>
      </c>
      <c r="F473">
        <v>1</v>
      </c>
      <c r="G473">
        <v>16</v>
      </c>
    </row>
    <row r="474" spans="1:7" x14ac:dyDescent="0.35">
      <c r="A474" t="s">
        <v>206</v>
      </c>
      <c r="B474">
        <v>0</v>
      </c>
      <c r="C474">
        <v>2</v>
      </c>
      <c r="D474">
        <v>2</v>
      </c>
      <c r="E474">
        <v>13</v>
      </c>
      <c r="F474">
        <v>1</v>
      </c>
      <c r="G474">
        <v>5</v>
      </c>
    </row>
    <row r="475" spans="1:7" x14ac:dyDescent="0.35">
      <c r="A475" t="s">
        <v>206</v>
      </c>
      <c r="B475">
        <v>0</v>
      </c>
      <c r="C475">
        <v>2</v>
      </c>
      <c r="D475">
        <v>3</v>
      </c>
      <c r="E475">
        <v>13</v>
      </c>
      <c r="F475">
        <v>1</v>
      </c>
      <c r="G475">
        <v>10</v>
      </c>
    </row>
    <row r="476" spans="1:7" x14ac:dyDescent="0.35">
      <c r="A476" t="s">
        <v>206</v>
      </c>
      <c r="B476">
        <v>0</v>
      </c>
      <c r="C476">
        <v>2</v>
      </c>
      <c r="D476">
        <v>4</v>
      </c>
      <c r="E476">
        <v>20</v>
      </c>
      <c r="F476">
        <v>1</v>
      </c>
      <c r="G476">
        <v>8</v>
      </c>
    </row>
    <row r="477" spans="1:7" x14ac:dyDescent="0.35">
      <c r="A477" t="s">
        <v>206</v>
      </c>
      <c r="B477">
        <v>0</v>
      </c>
      <c r="C477">
        <v>2</v>
      </c>
      <c r="D477">
        <v>5</v>
      </c>
      <c r="E477">
        <v>4</v>
      </c>
      <c r="F477">
        <v>0</v>
      </c>
      <c r="G477">
        <v>4</v>
      </c>
    </row>
    <row r="478" spans="1:7" x14ac:dyDescent="0.35">
      <c r="A478" t="s">
        <v>206</v>
      </c>
      <c r="B478">
        <v>0</v>
      </c>
      <c r="C478">
        <v>2</v>
      </c>
      <c r="D478">
        <v>6</v>
      </c>
      <c r="E478">
        <v>2</v>
      </c>
      <c r="F478">
        <v>0</v>
      </c>
      <c r="G478">
        <v>2</v>
      </c>
    </row>
    <row r="479" spans="1:7" x14ac:dyDescent="0.35">
      <c r="A479" t="s">
        <v>206</v>
      </c>
      <c r="B479">
        <v>1</v>
      </c>
      <c r="C479">
        <v>0</v>
      </c>
      <c r="D479">
        <v>5</v>
      </c>
      <c r="E479">
        <v>25</v>
      </c>
      <c r="F479">
        <v>2</v>
      </c>
      <c r="G479">
        <v>11</v>
      </c>
    </row>
    <row r="480" spans="1:7" x14ac:dyDescent="0.35">
      <c r="A480" t="s">
        <v>206</v>
      </c>
      <c r="B480">
        <v>1</v>
      </c>
      <c r="C480">
        <v>0</v>
      </c>
      <c r="D480">
        <v>7</v>
      </c>
      <c r="E480">
        <v>1</v>
      </c>
      <c r="F480">
        <v>0</v>
      </c>
      <c r="G480">
        <v>10</v>
      </c>
    </row>
    <row r="481" spans="1:7" x14ac:dyDescent="0.35">
      <c r="A481" t="s">
        <v>206</v>
      </c>
      <c r="B481">
        <v>1</v>
      </c>
      <c r="C481">
        <v>1</v>
      </c>
      <c r="D481">
        <v>6</v>
      </c>
      <c r="E481">
        <v>6</v>
      </c>
      <c r="F481">
        <v>1</v>
      </c>
      <c r="G481">
        <v>12</v>
      </c>
    </row>
    <row r="482" spans="1:7" x14ac:dyDescent="0.35">
      <c r="A482" t="s">
        <v>206</v>
      </c>
      <c r="B482">
        <v>1</v>
      </c>
      <c r="C482">
        <v>1</v>
      </c>
      <c r="D482">
        <v>7</v>
      </c>
      <c r="E482">
        <v>4</v>
      </c>
      <c r="F482">
        <v>0</v>
      </c>
      <c r="G482">
        <v>8</v>
      </c>
    </row>
    <row r="483" spans="1:7" x14ac:dyDescent="0.35">
      <c r="A483" t="s">
        <v>206</v>
      </c>
      <c r="B483">
        <v>1</v>
      </c>
      <c r="C483">
        <v>2</v>
      </c>
      <c r="D483">
        <v>6</v>
      </c>
      <c r="E483">
        <v>23</v>
      </c>
      <c r="F483">
        <v>2</v>
      </c>
      <c r="G483">
        <v>13</v>
      </c>
    </row>
    <row r="484" spans="1:7" x14ac:dyDescent="0.35">
      <c r="A484" t="s">
        <v>206</v>
      </c>
      <c r="B484">
        <v>1</v>
      </c>
      <c r="C484">
        <v>2</v>
      </c>
      <c r="D484">
        <v>7</v>
      </c>
      <c r="E484">
        <v>36</v>
      </c>
      <c r="F484">
        <v>2</v>
      </c>
      <c r="G484">
        <v>13</v>
      </c>
    </row>
    <row r="485" spans="1:7" x14ac:dyDescent="0.35">
      <c r="A485" t="s">
        <v>207</v>
      </c>
      <c r="B485">
        <v>0</v>
      </c>
      <c r="C485">
        <v>0</v>
      </c>
      <c r="D485">
        <v>0</v>
      </c>
      <c r="E485">
        <v>13</v>
      </c>
      <c r="F485">
        <v>1</v>
      </c>
      <c r="G485">
        <v>5</v>
      </c>
    </row>
    <row r="486" spans="1:7" x14ac:dyDescent="0.35">
      <c r="A486" t="s">
        <v>207</v>
      </c>
      <c r="B486">
        <v>0</v>
      </c>
      <c r="C486">
        <v>0</v>
      </c>
      <c r="D486">
        <v>1</v>
      </c>
      <c r="E486">
        <v>4</v>
      </c>
      <c r="F486">
        <v>0</v>
      </c>
      <c r="G486">
        <v>1</v>
      </c>
    </row>
    <row r="487" spans="1:7" x14ac:dyDescent="0.35">
      <c r="A487" t="s">
        <v>207</v>
      </c>
      <c r="B487">
        <v>0</v>
      </c>
      <c r="C487">
        <v>0</v>
      </c>
      <c r="D487">
        <v>2</v>
      </c>
      <c r="E487">
        <v>10</v>
      </c>
      <c r="F487">
        <v>1</v>
      </c>
      <c r="G487">
        <v>9</v>
      </c>
    </row>
    <row r="488" spans="1:7" x14ac:dyDescent="0.35">
      <c r="A488" t="s">
        <v>207</v>
      </c>
      <c r="B488">
        <v>0</v>
      </c>
      <c r="C488">
        <v>0</v>
      </c>
      <c r="D488">
        <v>3</v>
      </c>
      <c r="E488">
        <v>4</v>
      </c>
      <c r="F488">
        <v>0</v>
      </c>
      <c r="G488">
        <v>5</v>
      </c>
    </row>
    <row r="489" spans="1:7" x14ac:dyDescent="0.35">
      <c r="A489" t="s">
        <v>207</v>
      </c>
      <c r="B489">
        <v>0</v>
      </c>
      <c r="C489">
        <v>0</v>
      </c>
      <c r="D489">
        <v>4</v>
      </c>
      <c r="E489">
        <v>1</v>
      </c>
      <c r="F489">
        <v>0</v>
      </c>
      <c r="G489">
        <v>4</v>
      </c>
    </row>
    <row r="490" spans="1:7" x14ac:dyDescent="0.35">
      <c r="A490" t="s">
        <v>207</v>
      </c>
      <c r="B490">
        <v>0</v>
      </c>
      <c r="C490">
        <v>0</v>
      </c>
      <c r="D490">
        <v>5</v>
      </c>
      <c r="E490">
        <v>0</v>
      </c>
      <c r="F490">
        <v>0</v>
      </c>
      <c r="G490">
        <v>4</v>
      </c>
    </row>
    <row r="491" spans="1:7" x14ac:dyDescent="0.35">
      <c r="A491" t="s">
        <v>207</v>
      </c>
      <c r="B491">
        <v>0</v>
      </c>
      <c r="C491">
        <v>0</v>
      </c>
      <c r="D491">
        <v>6</v>
      </c>
      <c r="E491">
        <v>1</v>
      </c>
      <c r="F491">
        <v>0</v>
      </c>
      <c r="G491">
        <v>3</v>
      </c>
    </row>
    <row r="492" spans="1:7" x14ac:dyDescent="0.35">
      <c r="A492" t="s">
        <v>207</v>
      </c>
      <c r="B492">
        <v>0</v>
      </c>
      <c r="C492">
        <v>0</v>
      </c>
      <c r="D492">
        <v>7</v>
      </c>
      <c r="E492">
        <v>0</v>
      </c>
      <c r="F492">
        <v>0</v>
      </c>
      <c r="G492">
        <v>3</v>
      </c>
    </row>
    <row r="493" spans="1:7" x14ac:dyDescent="0.35">
      <c r="A493" t="s">
        <v>207</v>
      </c>
      <c r="B493">
        <v>0</v>
      </c>
      <c r="C493">
        <v>1</v>
      </c>
      <c r="D493">
        <v>0</v>
      </c>
      <c r="E493">
        <v>16</v>
      </c>
      <c r="F493">
        <v>1</v>
      </c>
      <c r="G493">
        <v>2</v>
      </c>
    </row>
    <row r="494" spans="1:7" x14ac:dyDescent="0.35">
      <c r="A494" t="s">
        <v>207</v>
      </c>
      <c r="B494">
        <v>0</v>
      </c>
      <c r="C494">
        <v>1</v>
      </c>
      <c r="D494">
        <v>3</v>
      </c>
      <c r="E494">
        <v>3</v>
      </c>
      <c r="F494">
        <v>1</v>
      </c>
      <c r="G494">
        <v>17</v>
      </c>
    </row>
    <row r="495" spans="1:7" x14ac:dyDescent="0.35">
      <c r="A495" t="s">
        <v>207</v>
      </c>
      <c r="B495">
        <v>0</v>
      </c>
      <c r="C495">
        <v>1</v>
      </c>
      <c r="D495">
        <v>4</v>
      </c>
      <c r="E495">
        <v>4</v>
      </c>
      <c r="F495">
        <v>0</v>
      </c>
      <c r="G495">
        <v>13</v>
      </c>
    </row>
    <row r="496" spans="1:7" x14ac:dyDescent="0.35">
      <c r="A496" t="s">
        <v>207</v>
      </c>
      <c r="B496">
        <v>0</v>
      </c>
      <c r="C496">
        <v>1</v>
      </c>
      <c r="D496">
        <v>5</v>
      </c>
      <c r="E496">
        <v>5</v>
      </c>
      <c r="F496">
        <v>0</v>
      </c>
      <c r="G496">
        <v>8</v>
      </c>
    </row>
    <row r="497" spans="1:7" x14ac:dyDescent="0.35">
      <c r="A497" t="s">
        <v>207</v>
      </c>
      <c r="B497">
        <v>0</v>
      </c>
      <c r="C497">
        <v>2</v>
      </c>
      <c r="D497">
        <v>0</v>
      </c>
      <c r="E497">
        <v>13</v>
      </c>
      <c r="F497">
        <v>1</v>
      </c>
      <c r="G497">
        <v>5</v>
      </c>
    </row>
    <row r="498" spans="1:7" x14ac:dyDescent="0.35">
      <c r="A498" t="s">
        <v>207</v>
      </c>
      <c r="B498">
        <v>0</v>
      </c>
      <c r="C498">
        <v>2</v>
      </c>
      <c r="D498">
        <v>2</v>
      </c>
      <c r="E498">
        <v>1</v>
      </c>
      <c r="F498">
        <v>0</v>
      </c>
      <c r="G498">
        <v>4</v>
      </c>
    </row>
    <row r="499" spans="1:7" x14ac:dyDescent="0.35">
      <c r="A499" t="s">
        <v>207</v>
      </c>
      <c r="B499">
        <v>0</v>
      </c>
      <c r="C499">
        <v>2</v>
      </c>
      <c r="D499">
        <v>3</v>
      </c>
      <c r="E499">
        <v>5</v>
      </c>
      <c r="F499">
        <v>1</v>
      </c>
      <c r="G499">
        <v>17</v>
      </c>
    </row>
    <row r="500" spans="1:7" x14ac:dyDescent="0.35">
      <c r="A500" t="s">
        <v>207</v>
      </c>
      <c r="B500">
        <v>0</v>
      </c>
      <c r="C500">
        <v>2</v>
      </c>
      <c r="D500">
        <v>4</v>
      </c>
      <c r="E500">
        <v>10</v>
      </c>
      <c r="F500">
        <v>0</v>
      </c>
      <c r="G500">
        <v>7</v>
      </c>
    </row>
    <row r="501" spans="1:7" x14ac:dyDescent="0.35">
      <c r="A501" t="s">
        <v>207</v>
      </c>
      <c r="B501">
        <v>0</v>
      </c>
      <c r="C501">
        <v>2</v>
      </c>
      <c r="D501">
        <v>5</v>
      </c>
      <c r="E501">
        <v>2</v>
      </c>
      <c r="F501">
        <v>0</v>
      </c>
      <c r="G501">
        <v>5</v>
      </c>
    </row>
    <row r="502" spans="1:7" x14ac:dyDescent="0.35">
      <c r="A502" t="s">
        <v>207</v>
      </c>
      <c r="B502">
        <v>0</v>
      </c>
      <c r="C502">
        <v>2</v>
      </c>
      <c r="D502">
        <v>6</v>
      </c>
      <c r="E502">
        <v>16</v>
      </c>
      <c r="F502">
        <v>1</v>
      </c>
      <c r="G502">
        <v>7</v>
      </c>
    </row>
    <row r="503" spans="1:7" x14ac:dyDescent="0.35">
      <c r="A503" t="s">
        <v>207</v>
      </c>
      <c r="B503">
        <v>1</v>
      </c>
      <c r="C503">
        <v>0</v>
      </c>
      <c r="D503">
        <v>4</v>
      </c>
      <c r="E503">
        <v>2</v>
      </c>
      <c r="F503">
        <v>1</v>
      </c>
      <c r="G503">
        <v>16</v>
      </c>
    </row>
    <row r="504" spans="1:7" x14ac:dyDescent="0.35">
      <c r="A504" t="s">
        <v>207</v>
      </c>
      <c r="B504">
        <v>1</v>
      </c>
      <c r="C504">
        <v>0</v>
      </c>
      <c r="D504">
        <v>5</v>
      </c>
      <c r="E504">
        <v>2</v>
      </c>
      <c r="F504">
        <v>0</v>
      </c>
      <c r="G504">
        <v>14</v>
      </c>
    </row>
    <row r="505" spans="1:7" x14ac:dyDescent="0.35">
      <c r="A505" t="s">
        <v>207</v>
      </c>
      <c r="B505">
        <v>1</v>
      </c>
      <c r="C505">
        <v>1</v>
      </c>
      <c r="D505">
        <v>5</v>
      </c>
      <c r="E505">
        <v>12</v>
      </c>
      <c r="F505">
        <v>1</v>
      </c>
      <c r="G505">
        <v>6</v>
      </c>
    </row>
    <row r="506" spans="1:7" x14ac:dyDescent="0.35">
      <c r="A506" t="s">
        <v>207</v>
      </c>
      <c r="B506">
        <v>1</v>
      </c>
      <c r="C506">
        <v>1</v>
      </c>
      <c r="D506">
        <v>6</v>
      </c>
      <c r="E506">
        <v>8</v>
      </c>
      <c r="F506">
        <v>1</v>
      </c>
      <c r="G506">
        <v>16</v>
      </c>
    </row>
    <row r="507" spans="1:7" x14ac:dyDescent="0.35">
      <c r="A507" t="s">
        <v>207</v>
      </c>
      <c r="B507">
        <v>1</v>
      </c>
      <c r="C507">
        <v>1</v>
      </c>
      <c r="D507">
        <v>7</v>
      </c>
      <c r="E507">
        <v>2</v>
      </c>
      <c r="F507">
        <v>0</v>
      </c>
      <c r="G507">
        <v>14</v>
      </c>
    </row>
    <row r="508" spans="1:7" x14ac:dyDescent="0.35">
      <c r="A508" t="s">
        <v>207</v>
      </c>
      <c r="B508">
        <v>1</v>
      </c>
      <c r="C508">
        <v>2</v>
      </c>
      <c r="D508">
        <v>6</v>
      </c>
      <c r="E508">
        <v>13</v>
      </c>
      <c r="F508">
        <v>1</v>
      </c>
      <c r="G508">
        <v>5</v>
      </c>
    </row>
    <row r="509" spans="1:7" x14ac:dyDescent="0.35">
      <c r="A509" t="s">
        <v>207</v>
      </c>
      <c r="B509">
        <v>1</v>
      </c>
      <c r="C509">
        <v>2</v>
      </c>
      <c r="D509">
        <v>7</v>
      </c>
      <c r="E509">
        <v>17</v>
      </c>
      <c r="F509">
        <v>1</v>
      </c>
      <c r="G509">
        <v>6</v>
      </c>
    </row>
    <row r="510" spans="1:7" x14ac:dyDescent="0.35">
      <c r="A510" t="s">
        <v>208</v>
      </c>
      <c r="B510">
        <v>0</v>
      </c>
      <c r="C510">
        <v>0</v>
      </c>
      <c r="D510">
        <v>0</v>
      </c>
      <c r="E510">
        <v>18</v>
      </c>
      <c r="F510">
        <v>1</v>
      </c>
      <c r="G510">
        <v>0</v>
      </c>
    </row>
    <row r="511" spans="1:7" x14ac:dyDescent="0.35">
      <c r="A511" t="s">
        <v>208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 x14ac:dyDescent="0.35">
      <c r="A512" t="s">
        <v>208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</row>
    <row r="513" spans="1:7" x14ac:dyDescent="0.35">
      <c r="A513" t="s">
        <v>208</v>
      </c>
      <c r="B513">
        <v>0</v>
      </c>
      <c r="C513">
        <v>0</v>
      </c>
      <c r="D513">
        <v>3</v>
      </c>
      <c r="E513">
        <v>0</v>
      </c>
      <c r="F513">
        <v>0</v>
      </c>
      <c r="G513">
        <v>0</v>
      </c>
    </row>
    <row r="514" spans="1:7" x14ac:dyDescent="0.35">
      <c r="A514" t="s">
        <v>208</v>
      </c>
      <c r="B514">
        <v>0</v>
      </c>
      <c r="C514">
        <v>0</v>
      </c>
      <c r="D514">
        <v>4</v>
      </c>
      <c r="E514">
        <v>0</v>
      </c>
      <c r="F514">
        <v>0</v>
      </c>
      <c r="G514">
        <v>0</v>
      </c>
    </row>
    <row r="515" spans="1:7" x14ac:dyDescent="0.35">
      <c r="A515" t="s">
        <v>208</v>
      </c>
      <c r="B515">
        <v>0</v>
      </c>
      <c r="C515">
        <v>0</v>
      </c>
      <c r="D515">
        <v>5</v>
      </c>
      <c r="E515">
        <v>0</v>
      </c>
      <c r="F515">
        <v>0</v>
      </c>
      <c r="G515">
        <v>0</v>
      </c>
    </row>
    <row r="516" spans="1:7" x14ac:dyDescent="0.35">
      <c r="A516" t="s">
        <v>208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</row>
    <row r="517" spans="1:7" x14ac:dyDescent="0.35">
      <c r="A517" t="s">
        <v>208</v>
      </c>
      <c r="B517">
        <v>0</v>
      </c>
      <c r="C517">
        <v>0</v>
      </c>
      <c r="D517">
        <v>7</v>
      </c>
      <c r="E517">
        <v>0</v>
      </c>
      <c r="F517">
        <v>0</v>
      </c>
      <c r="G517">
        <v>0</v>
      </c>
    </row>
    <row r="518" spans="1:7" x14ac:dyDescent="0.35">
      <c r="A518" t="s">
        <v>208</v>
      </c>
      <c r="B518">
        <v>0</v>
      </c>
      <c r="C518">
        <v>1</v>
      </c>
      <c r="D518">
        <v>0</v>
      </c>
      <c r="E518">
        <v>8</v>
      </c>
      <c r="F518">
        <v>1</v>
      </c>
      <c r="G518">
        <v>10</v>
      </c>
    </row>
    <row r="519" spans="1:7" x14ac:dyDescent="0.35">
      <c r="A519" t="s">
        <v>208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9</v>
      </c>
    </row>
    <row r="520" spans="1:7" x14ac:dyDescent="0.35">
      <c r="A520" t="s">
        <v>208</v>
      </c>
      <c r="B520">
        <v>0</v>
      </c>
      <c r="C520">
        <v>1</v>
      </c>
      <c r="D520">
        <v>7</v>
      </c>
      <c r="E520">
        <v>1</v>
      </c>
      <c r="F520">
        <v>0</v>
      </c>
      <c r="G520">
        <v>8</v>
      </c>
    </row>
    <row r="521" spans="1:7" x14ac:dyDescent="0.35">
      <c r="A521" t="s">
        <v>208</v>
      </c>
      <c r="B521">
        <v>0</v>
      </c>
      <c r="C521">
        <v>2</v>
      </c>
      <c r="D521">
        <v>1</v>
      </c>
      <c r="E521">
        <v>1</v>
      </c>
      <c r="F521">
        <v>1</v>
      </c>
      <c r="G521">
        <v>17</v>
      </c>
    </row>
    <row r="522" spans="1:7" x14ac:dyDescent="0.35">
      <c r="A522" t="s">
        <v>208</v>
      </c>
      <c r="B522">
        <v>0</v>
      </c>
      <c r="C522">
        <v>2</v>
      </c>
      <c r="D522">
        <v>2</v>
      </c>
      <c r="E522">
        <v>3</v>
      </c>
      <c r="F522">
        <v>0</v>
      </c>
      <c r="G522">
        <v>14</v>
      </c>
    </row>
    <row r="523" spans="1:7" x14ac:dyDescent="0.35">
      <c r="A523" t="s">
        <v>208</v>
      </c>
      <c r="B523">
        <v>0</v>
      </c>
      <c r="C523">
        <v>2</v>
      </c>
      <c r="D523">
        <v>3</v>
      </c>
      <c r="E523">
        <v>3</v>
      </c>
      <c r="F523">
        <v>0</v>
      </c>
      <c r="G523">
        <v>11</v>
      </c>
    </row>
    <row r="524" spans="1:7" x14ac:dyDescent="0.35">
      <c r="A524" t="s">
        <v>208</v>
      </c>
      <c r="B524">
        <v>0</v>
      </c>
      <c r="C524">
        <v>2</v>
      </c>
      <c r="D524">
        <v>4</v>
      </c>
      <c r="E524">
        <v>8</v>
      </c>
      <c r="F524">
        <v>0</v>
      </c>
      <c r="G524">
        <v>3</v>
      </c>
    </row>
    <row r="525" spans="1:7" x14ac:dyDescent="0.35">
      <c r="A525" t="s">
        <v>208</v>
      </c>
      <c r="B525">
        <v>0</v>
      </c>
      <c r="C525">
        <v>2</v>
      </c>
      <c r="D525">
        <v>5</v>
      </c>
      <c r="E525">
        <v>2</v>
      </c>
      <c r="F525">
        <v>0</v>
      </c>
      <c r="G525">
        <v>1</v>
      </c>
    </row>
    <row r="526" spans="1:7" x14ac:dyDescent="0.35">
      <c r="A526" t="s">
        <v>208</v>
      </c>
      <c r="B526">
        <v>0</v>
      </c>
      <c r="C526">
        <v>2</v>
      </c>
      <c r="D526">
        <v>6</v>
      </c>
      <c r="E526">
        <v>2</v>
      </c>
      <c r="F526">
        <v>1</v>
      </c>
      <c r="G526">
        <v>17</v>
      </c>
    </row>
    <row r="527" spans="1:7" x14ac:dyDescent="0.35">
      <c r="A527" t="s">
        <v>208</v>
      </c>
      <c r="B527">
        <v>0</v>
      </c>
      <c r="C527">
        <v>2</v>
      </c>
      <c r="D527">
        <v>7</v>
      </c>
      <c r="E527">
        <v>2</v>
      </c>
      <c r="F527">
        <v>0</v>
      </c>
      <c r="G527">
        <v>15</v>
      </c>
    </row>
    <row r="528" spans="1:7" x14ac:dyDescent="0.35">
      <c r="A528" t="s">
        <v>208</v>
      </c>
      <c r="B528">
        <v>1</v>
      </c>
      <c r="C528">
        <v>0</v>
      </c>
      <c r="D528">
        <v>5</v>
      </c>
      <c r="E528">
        <v>8</v>
      </c>
      <c r="F528">
        <v>1</v>
      </c>
      <c r="G528">
        <v>10</v>
      </c>
    </row>
    <row r="529" spans="1:7" x14ac:dyDescent="0.35">
      <c r="A529" t="s">
        <v>208</v>
      </c>
      <c r="B529">
        <v>1</v>
      </c>
      <c r="C529">
        <v>1</v>
      </c>
      <c r="D529">
        <v>5</v>
      </c>
      <c r="E529">
        <v>3</v>
      </c>
      <c r="F529">
        <v>1</v>
      </c>
      <c r="G529">
        <v>15</v>
      </c>
    </row>
    <row r="530" spans="1:7" x14ac:dyDescent="0.35">
      <c r="A530" t="s">
        <v>208</v>
      </c>
      <c r="B530">
        <v>1</v>
      </c>
      <c r="C530">
        <v>1</v>
      </c>
      <c r="D530">
        <v>6</v>
      </c>
      <c r="E530">
        <v>11</v>
      </c>
      <c r="F530">
        <v>0</v>
      </c>
      <c r="G530">
        <v>4</v>
      </c>
    </row>
    <row r="531" spans="1:7" x14ac:dyDescent="0.35">
      <c r="A531" t="s">
        <v>208</v>
      </c>
      <c r="B531">
        <v>1</v>
      </c>
      <c r="C531">
        <v>1</v>
      </c>
      <c r="D531">
        <v>7</v>
      </c>
      <c r="E531">
        <v>2</v>
      </c>
      <c r="F531">
        <v>0</v>
      </c>
      <c r="G531">
        <v>2</v>
      </c>
    </row>
    <row r="532" spans="1:7" x14ac:dyDescent="0.35">
      <c r="A532" t="s">
        <v>208</v>
      </c>
      <c r="B532">
        <v>1</v>
      </c>
      <c r="C532">
        <v>2</v>
      </c>
      <c r="D532">
        <v>7</v>
      </c>
      <c r="E532">
        <v>14</v>
      </c>
      <c r="F532">
        <v>1</v>
      </c>
      <c r="G53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Conclusion</vt:lpstr>
      <vt:lpstr>Nobel_EU_Upgrade_order</vt:lpstr>
      <vt:lpstr>Spain_Upgrade_order</vt:lpstr>
      <vt:lpstr>Germany_17_Upgrade_order</vt:lpstr>
      <vt:lpstr>Sweden_Upgrade_order</vt:lpstr>
      <vt:lpstr>Upgrade_order</vt:lpstr>
      <vt:lpstr>SummaryU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Arantxa Villavicencio Paz</dc:creator>
  <cp:keywords/>
  <dc:description/>
  <cp:lastModifiedBy>Arantxa Villavicencio Paz</cp:lastModifiedBy>
  <cp:revision/>
  <dcterms:created xsi:type="dcterms:W3CDTF">2015-06-05T18:19:34Z</dcterms:created>
  <dcterms:modified xsi:type="dcterms:W3CDTF">2023-08-29T08:22:46Z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