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iP\Downloads\Processing\"/>
    </mc:Choice>
  </mc:AlternateContent>
  <xr:revisionPtr revIDLastSave="0" documentId="8_{3FC42F06-DF81-4F10-9390-EFF2CCE2EDB0}" xr6:coauthVersionLast="47" xr6:coauthVersionMax="47" xr10:uidLastSave="{00000000-0000-0000-0000-000000000000}"/>
  <bookViews>
    <workbookView minimized="1" xWindow="5715" yWindow="330" windowWidth="19200" windowHeight="14700" tabRatio="816" activeTab="7" xr2:uid="{00000000-000D-0000-FFFF-FFFF00000000}"/>
  </bookViews>
  <sheets>
    <sheet name="Conclusion" sheetId="26" r:id="rId1"/>
    <sheet name="Nobel_EU_Upgrade_order" sheetId="30" state="hidden" r:id="rId2"/>
    <sheet name="Spain_Upgrade_order" sheetId="31" state="hidden" r:id="rId3"/>
    <sheet name="Germany_17_Upgrade_order" sheetId="29" state="hidden" r:id="rId4"/>
    <sheet name="Sweden_Upgrade_order" sheetId="32" state="hidden" r:id="rId5"/>
    <sheet name="Upgrade_order" sheetId="24" r:id="rId6"/>
    <sheet name="SummaryU" sheetId="18" r:id="rId7"/>
    <sheet name="Upgrade_calc" sheetId="20" r:id="rId8"/>
    <sheet name="SummaryT" sheetId="21" r:id="rId9"/>
    <sheet name="SummaryW" sheetId="7" r:id="rId10"/>
    <sheet name="Nobel_EU_Number_lightpaths" sheetId="11" state="hidden" r:id="rId11"/>
    <sheet name="Germany_17_Number_lightpaths" sheetId="10" state="hidden" r:id="rId12"/>
    <sheet name="Spain_Number_lightpaths" sheetId="6" state="hidden" r:id="rId13"/>
    <sheet name="Sweden_Number_lightpaths" sheetId="9" state="hidden" r:id="rId14"/>
  </sheets>
  <definedNames>
    <definedName name="ExternalData_1" localSheetId="11" hidden="1">Germany_17_Number_lightpaths!$A$1:$G$1</definedName>
    <definedName name="ExternalData_1" localSheetId="3" hidden="1">Germany_17_Upgrade_order!$A$1:$AE$27</definedName>
    <definedName name="ExternalData_1" localSheetId="10" hidden="1">Nobel_EU_Number_lightpaths!$A$1:$G$1</definedName>
    <definedName name="ExternalData_1" localSheetId="1" hidden="1">Nobel_EU_Upgrade_order!#REF!</definedName>
    <definedName name="ExternalData_1" localSheetId="12" hidden="1">Spain_Number_lightpaths!#REF!</definedName>
    <definedName name="ExternalData_1" localSheetId="2" hidden="1">Spain_Upgrade_order!$A$1:$AE$29</definedName>
    <definedName name="ExternalData_1" localSheetId="6" hidden="1">SummaryU!#REF!</definedName>
    <definedName name="ExternalData_1" localSheetId="13" hidden="1">Sweden_Number_lightpaths!$A$1:$G$662</definedName>
    <definedName name="ExternalData_1" localSheetId="4" hidden="1">Sweden_Upgrade_order!$A$1:$AE$30</definedName>
    <definedName name="ExternalData_2" localSheetId="11" hidden="1">Germany_17_Number_lightpaths!#REF!</definedName>
    <definedName name="ExternalData_2" localSheetId="3" hidden="1">Germany_17_Upgrade_order!#REF!</definedName>
    <definedName name="ExternalData_2" localSheetId="10" hidden="1">Nobel_EU_Number_lightpaths!#REF!</definedName>
    <definedName name="ExternalData_2" localSheetId="12" hidden="1">Spain_Number_lightpaths!$A$1:$G$1</definedName>
    <definedName name="ExternalData_2" localSheetId="2" hidden="1">Spain_Upgrade_order!#REF!</definedName>
    <definedName name="ExternalData_2" localSheetId="13" hidden="1">Sweden_Number_lightpaths!#REF!</definedName>
    <definedName name="ExternalData_2" localSheetId="4" hidden="1">Sweden_Upgrade_order!#REF!</definedName>
    <definedName name="ExternalData_2" localSheetId="5" hidden="1">Upgrade_order!$A$1:$AG$42</definedName>
    <definedName name="ExternalData_3" localSheetId="12" hidden="1">Spain_Number_lightpaths!#REF!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4" l="1"/>
  <c r="B3" i="24"/>
  <c r="B4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B29" i="24"/>
  <c r="F5" i="21"/>
  <c r="K5" i="21" s="1"/>
  <c r="F6" i="21"/>
  <c r="F7" i="21"/>
  <c r="F8" i="21"/>
  <c r="K8" i="21" s="1"/>
  <c r="F9" i="21"/>
  <c r="P9" i="21" s="1"/>
  <c r="F10" i="21"/>
  <c r="K10" i="21" s="1"/>
  <c r="F11" i="21"/>
  <c r="P11" i="21" s="1"/>
  <c r="F12" i="21"/>
  <c r="P12" i="21" s="1"/>
  <c r="F13" i="21"/>
  <c r="K13" i="21" s="1"/>
  <c r="F14" i="21"/>
  <c r="F15" i="21"/>
  <c r="F16" i="21"/>
  <c r="F17" i="21"/>
  <c r="K17" i="21" s="1"/>
  <c r="F18" i="21"/>
  <c r="P18" i="21" s="1"/>
  <c r="F19" i="21"/>
  <c r="F20" i="21"/>
  <c r="P20" i="21" s="1"/>
  <c r="F21" i="21"/>
  <c r="P21" i="21" s="1"/>
  <c r="F22" i="21"/>
  <c r="P22" i="21" s="1"/>
  <c r="F23" i="21"/>
  <c r="K23" i="21" s="1"/>
  <c r="F24" i="21"/>
  <c r="P24" i="21" s="1"/>
  <c r="F25" i="21"/>
  <c r="P25" i="21" s="1"/>
  <c r="F26" i="21"/>
  <c r="P26" i="21" s="1"/>
  <c r="F27" i="21"/>
  <c r="P27" i="21" s="1"/>
  <c r="F28" i="21"/>
  <c r="K28" i="21" s="1"/>
  <c r="F29" i="21"/>
  <c r="P29" i="21" s="1"/>
  <c r="F30" i="21"/>
  <c r="P30" i="21" s="1"/>
  <c r="F31" i="21"/>
  <c r="F32" i="21"/>
  <c r="K32" i="21" s="1"/>
  <c r="F33" i="21"/>
  <c r="P33" i="21" s="1"/>
  <c r="F4" i="21"/>
  <c r="K4" i="21" s="1"/>
  <c r="F5" i="7"/>
  <c r="K5" i="7" s="1"/>
  <c r="F6" i="7"/>
  <c r="F7" i="7"/>
  <c r="K7" i="7" s="1"/>
  <c r="F8" i="7"/>
  <c r="F9" i="7"/>
  <c r="F10" i="7"/>
  <c r="F11" i="7"/>
  <c r="K11" i="7" s="1"/>
  <c r="F12" i="7"/>
  <c r="F13" i="7"/>
  <c r="K13" i="7" s="1"/>
  <c r="F14" i="7"/>
  <c r="K14" i="7" s="1"/>
  <c r="F15" i="7"/>
  <c r="F16" i="7"/>
  <c r="K16" i="7" s="1"/>
  <c r="F17" i="7"/>
  <c r="K17" i="7" s="1"/>
  <c r="F18" i="7"/>
  <c r="F19" i="7"/>
  <c r="K19" i="7" s="1"/>
  <c r="F20" i="7"/>
  <c r="K20" i="7" s="1"/>
  <c r="F21" i="7"/>
  <c r="F22" i="7"/>
  <c r="K22" i="7" s="1"/>
  <c r="F23" i="7"/>
  <c r="K23" i="7" s="1"/>
  <c r="F24" i="7"/>
  <c r="F25" i="7"/>
  <c r="K25" i="7" s="1"/>
  <c r="F26" i="7"/>
  <c r="K26" i="7" s="1"/>
  <c r="F27" i="7"/>
  <c r="F28" i="7"/>
  <c r="K28" i="7" s="1"/>
  <c r="F29" i="7"/>
  <c r="K29" i="7" s="1"/>
  <c r="F30" i="7"/>
  <c r="F31" i="7"/>
  <c r="K31" i="7" s="1"/>
  <c r="F32" i="7"/>
  <c r="K32" i="7" s="1"/>
  <c r="F33" i="7"/>
  <c r="F4" i="7"/>
  <c r="K4" i="7" s="1"/>
  <c r="D5" i="21"/>
  <c r="D6" i="21"/>
  <c r="N6" i="21" s="1"/>
  <c r="D7" i="21"/>
  <c r="D8" i="21"/>
  <c r="D9" i="21"/>
  <c r="N9" i="21" s="1"/>
  <c r="D10" i="21"/>
  <c r="I10" i="21" s="1"/>
  <c r="D11" i="21"/>
  <c r="I11" i="21" s="1"/>
  <c r="D12" i="21"/>
  <c r="N12" i="21" s="1"/>
  <c r="D13" i="21"/>
  <c r="D14" i="21"/>
  <c r="D15" i="21"/>
  <c r="D16" i="21"/>
  <c r="D17" i="21"/>
  <c r="D18" i="21"/>
  <c r="N18" i="21" s="1"/>
  <c r="D19" i="21"/>
  <c r="D20" i="21"/>
  <c r="N20" i="21" s="1"/>
  <c r="D21" i="21"/>
  <c r="D22" i="21"/>
  <c r="N22" i="21" s="1"/>
  <c r="D23" i="21"/>
  <c r="I23" i="21" s="1"/>
  <c r="D24" i="21"/>
  <c r="N24" i="21" s="1"/>
  <c r="D25" i="21"/>
  <c r="D26" i="21"/>
  <c r="N26" i="21" s="1"/>
  <c r="D27" i="21"/>
  <c r="D28" i="21"/>
  <c r="N28" i="21" s="1"/>
  <c r="D29" i="21"/>
  <c r="D30" i="21"/>
  <c r="N30" i="21" s="1"/>
  <c r="D31" i="21"/>
  <c r="D32" i="21"/>
  <c r="I32" i="21" s="1"/>
  <c r="D33" i="21"/>
  <c r="N33" i="21" s="1"/>
  <c r="D4" i="21"/>
  <c r="N4" i="21" s="1"/>
  <c r="D5" i="7"/>
  <c r="I5" i="7" s="1"/>
  <c r="D6" i="7"/>
  <c r="D7" i="7"/>
  <c r="D8" i="7"/>
  <c r="D9" i="7"/>
  <c r="D10" i="7"/>
  <c r="I10" i="7" s="1"/>
  <c r="D11" i="7"/>
  <c r="I11" i="7" s="1"/>
  <c r="D12" i="7"/>
  <c r="D13" i="7"/>
  <c r="I13" i="7" s="1"/>
  <c r="D14" i="7"/>
  <c r="I14" i="7" s="1"/>
  <c r="D15" i="7"/>
  <c r="D16" i="7"/>
  <c r="I16" i="7" s="1"/>
  <c r="D17" i="7"/>
  <c r="I17" i="7" s="1"/>
  <c r="D18" i="7"/>
  <c r="D19" i="7"/>
  <c r="D20" i="7"/>
  <c r="I20" i="7" s="1"/>
  <c r="D21" i="7"/>
  <c r="D22" i="7"/>
  <c r="I22" i="7" s="1"/>
  <c r="D23" i="7"/>
  <c r="I23" i="7" s="1"/>
  <c r="D24" i="7"/>
  <c r="D25" i="7"/>
  <c r="I25" i="7" s="1"/>
  <c r="D26" i="7"/>
  <c r="I26" i="7" s="1"/>
  <c r="D27" i="7"/>
  <c r="D28" i="7"/>
  <c r="I28" i="7" s="1"/>
  <c r="D29" i="7"/>
  <c r="I29" i="7" s="1"/>
  <c r="D30" i="7"/>
  <c r="D31" i="7"/>
  <c r="I31" i="7" s="1"/>
  <c r="D32" i="7"/>
  <c r="I32" i="7" s="1"/>
  <c r="D33" i="7"/>
  <c r="I33" i="7" s="1"/>
  <c r="D4" i="7"/>
  <c r="I4" i="7" s="1"/>
  <c r="E5" i="7"/>
  <c r="E6" i="7"/>
  <c r="E7" i="7"/>
  <c r="E8" i="7"/>
  <c r="E9" i="7"/>
  <c r="E10" i="7"/>
  <c r="J10" i="7" s="1"/>
  <c r="E11" i="7"/>
  <c r="J11" i="7" s="1"/>
  <c r="E12" i="7"/>
  <c r="E13" i="7"/>
  <c r="E14" i="7"/>
  <c r="E15" i="7"/>
  <c r="E16" i="7"/>
  <c r="E17" i="7"/>
  <c r="E18" i="7"/>
  <c r="E19" i="7"/>
  <c r="E20" i="7"/>
  <c r="J20" i="7" s="1"/>
  <c r="E21" i="7"/>
  <c r="E22" i="7"/>
  <c r="J22" i="7" s="1"/>
  <c r="E23" i="7"/>
  <c r="J23" i="7" s="1"/>
  <c r="E24" i="7"/>
  <c r="E25" i="7"/>
  <c r="E26" i="7"/>
  <c r="E27" i="7"/>
  <c r="E28" i="7"/>
  <c r="J28" i="7" s="1"/>
  <c r="E29" i="7"/>
  <c r="E30" i="7"/>
  <c r="J30" i="7" s="1"/>
  <c r="E31" i="7"/>
  <c r="J31" i="7" s="1"/>
  <c r="E32" i="7"/>
  <c r="J32" i="7" s="1"/>
  <c r="E33" i="7"/>
  <c r="E4" i="7"/>
  <c r="J4" i="7" s="1"/>
  <c r="E5" i="21"/>
  <c r="J5" i="21" s="1"/>
  <c r="E6" i="21"/>
  <c r="J6" i="21" s="1"/>
  <c r="E7" i="21"/>
  <c r="E8" i="21"/>
  <c r="E9" i="21"/>
  <c r="O9" i="21" s="1"/>
  <c r="E10" i="21"/>
  <c r="O10" i="21" s="1"/>
  <c r="E11" i="21"/>
  <c r="E12" i="21"/>
  <c r="O12" i="21" s="1"/>
  <c r="E13" i="21"/>
  <c r="O13" i="21" s="1"/>
  <c r="E14" i="21"/>
  <c r="O14" i="21" s="1"/>
  <c r="E15" i="21"/>
  <c r="O15" i="21" s="1"/>
  <c r="E16" i="21"/>
  <c r="O16" i="21" s="1"/>
  <c r="E17" i="21"/>
  <c r="J17" i="21" s="1"/>
  <c r="E18" i="21"/>
  <c r="O18" i="21" s="1"/>
  <c r="E19" i="21"/>
  <c r="E20" i="21"/>
  <c r="E21" i="21"/>
  <c r="E22" i="21"/>
  <c r="O22" i="21" s="1"/>
  <c r="E23" i="21"/>
  <c r="J23" i="21" s="1"/>
  <c r="E24" i="21"/>
  <c r="O24" i="21" s="1"/>
  <c r="E25" i="21"/>
  <c r="J25" i="21" s="1"/>
  <c r="E26" i="21"/>
  <c r="O26" i="21" s="1"/>
  <c r="E27" i="21"/>
  <c r="O27" i="21" s="1"/>
  <c r="E28" i="21"/>
  <c r="O28" i="21" s="1"/>
  <c r="E29" i="21"/>
  <c r="O29" i="21" s="1"/>
  <c r="E30" i="21"/>
  <c r="J30" i="21" s="1"/>
  <c r="E31" i="21"/>
  <c r="O31" i="21" s="1"/>
  <c r="E32" i="21"/>
  <c r="O32" i="21" s="1"/>
  <c r="E33" i="21"/>
  <c r="O33" i="21" s="1"/>
  <c r="E4" i="21"/>
  <c r="J4" i="21" s="1"/>
  <c r="C5" i="21"/>
  <c r="H5" i="21" s="1"/>
  <c r="C6" i="21"/>
  <c r="C7" i="21"/>
  <c r="C8" i="21"/>
  <c r="C9" i="21"/>
  <c r="M9" i="21" s="1"/>
  <c r="C10" i="21"/>
  <c r="M10" i="21" s="1"/>
  <c r="C11" i="21"/>
  <c r="M11" i="21" s="1"/>
  <c r="C12" i="21"/>
  <c r="C13" i="21"/>
  <c r="H13" i="21" s="1"/>
  <c r="C14" i="21"/>
  <c r="C15" i="21"/>
  <c r="C16" i="21"/>
  <c r="C17" i="21"/>
  <c r="M17" i="21" s="1"/>
  <c r="C18" i="21"/>
  <c r="C19" i="21"/>
  <c r="M19" i="21" s="1"/>
  <c r="C20" i="21"/>
  <c r="H20" i="21" s="1"/>
  <c r="C21" i="21"/>
  <c r="M21" i="21" s="1"/>
  <c r="C22" i="21"/>
  <c r="M22" i="21" s="1"/>
  <c r="C23" i="21"/>
  <c r="H23" i="21" s="1"/>
  <c r="C24" i="21"/>
  <c r="M24" i="21" s="1"/>
  <c r="C25" i="21"/>
  <c r="C26" i="21"/>
  <c r="C27" i="21"/>
  <c r="H27" i="21" s="1"/>
  <c r="C28" i="21"/>
  <c r="M28" i="21" s="1"/>
  <c r="C29" i="21"/>
  <c r="H29" i="21" s="1"/>
  <c r="C30" i="21"/>
  <c r="M30" i="21" s="1"/>
  <c r="C31" i="21"/>
  <c r="H31" i="21" s="1"/>
  <c r="C32" i="21"/>
  <c r="C33" i="21"/>
  <c r="M33" i="21" s="1"/>
  <c r="C4" i="21"/>
  <c r="M4" i="21" s="1"/>
  <c r="C5" i="7"/>
  <c r="H5" i="7" s="1"/>
  <c r="C6" i="7"/>
  <c r="C7" i="7"/>
  <c r="H7" i="7" s="1"/>
  <c r="C8" i="7"/>
  <c r="C9" i="7"/>
  <c r="C10" i="7"/>
  <c r="C11" i="7"/>
  <c r="H11" i="7" s="1"/>
  <c r="C12" i="7"/>
  <c r="C13" i="7"/>
  <c r="H13" i="7" s="1"/>
  <c r="C14" i="7"/>
  <c r="H14" i="7" s="1"/>
  <c r="C15" i="7"/>
  <c r="C16" i="7"/>
  <c r="H16" i="7" s="1"/>
  <c r="C17" i="7"/>
  <c r="H17" i="7" s="1"/>
  <c r="C18" i="7"/>
  <c r="C19" i="7"/>
  <c r="C20" i="7"/>
  <c r="H20" i="7" s="1"/>
  <c r="C21" i="7"/>
  <c r="C22" i="7"/>
  <c r="C23" i="7"/>
  <c r="H23" i="7" s="1"/>
  <c r="C24" i="7"/>
  <c r="C25" i="7"/>
  <c r="H25" i="7" s="1"/>
  <c r="C26" i="7"/>
  <c r="C27" i="7"/>
  <c r="C28" i="7"/>
  <c r="H28" i="7" s="1"/>
  <c r="C29" i="7"/>
  <c r="H29" i="7" s="1"/>
  <c r="C30" i="7"/>
  <c r="C31" i="7"/>
  <c r="H31" i="7" s="1"/>
  <c r="C32" i="7"/>
  <c r="H32" i="7" s="1"/>
  <c r="C33" i="7"/>
  <c r="C4" i="7"/>
  <c r="H4" i="7" s="1"/>
  <c r="E47" i="24" a="1"/>
  <c r="E47" i="24" s="1"/>
  <c r="G46" i="24" a="1"/>
  <c r="G46" i="24" s="1"/>
  <c r="J7" i="7"/>
  <c r="J8" i="7"/>
  <c r="J16" i="7"/>
  <c r="J17" i="7"/>
  <c r="J19" i="7"/>
  <c r="O7" i="21"/>
  <c r="J8" i="21"/>
  <c r="O11" i="21"/>
  <c r="I19" i="7"/>
  <c r="N8" i="21"/>
  <c r="N14" i="21"/>
  <c r="N16" i="21"/>
  <c r="K15" i="21"/>
  <c r="P16" i="21"/>
  <c r="P47" i="24" a="1"/>
  <c r="P47" i="24" s="1"/>
  <c r="M47" i="24" a="1"/>
  <c r="M47" i="24" s="1"/>
  <c r="J47" i="24" a="1"/>
  <c r="J47" i="24" s="1"/>
  <c r="W127" i="26"/>
  <c r="X127" i="26"/>
  <c r="Y127" i="26"/>
  <c r="Z127" i="26"/>
  <c r="AA127" i="26"/>
  <c r="AB127" i="26"/>
  <c r="AC127" i="26"/>
  <c r="W128" i="26"/>
  <c r="X128" i="26"/>
  <c r="Y128" i="26"/>
  <c r="Z128" i="26"/>
  <c r="AA128" i="26"/>
  <c r="AB128" i="26"/>
  <c r="AC128" i="26"/>
  <c r="W129" i="26"/>
  <c r="X129" i="26"/>
  <c r="Y129" i="26"/>
  <c r="Z129" i="26"/>
  <c r="AA129" i="26"/>
  <c r="AB129" i="26"/>
  <c r="AC129" i="26"/>
  <c r="W130" i="26"/>
  <c r="X130" i="26"/>
  <c r="Y130" i="26"/>
  <c r="Z130" i="26"/>
  <c r="AA130" i="26"/>
  <c r="AB130" i="26"/>
  <c r="AC130" i="26"/>
  <c r="W131" i="26"/>
  <c r="X131" i="26"/>
  <c r="Y131" i="26"/>
  <c r="Z131" i="26"/>
  <c r="AA131" i="26"/>
  <c r="AB131" i="26"/>
  <c r="AC131" i="26"/>
  <c r="W132" i="26"/>
  <c r="X132" i="26"/>
  <c r="Y132" i="26"/>
  <c r="Z132" i="26"/>
  <c r="AA132" i="26"/>
  <c r="AB132" i="26"/>
  <c r="AC132" i="26"/>
  <c r="W133" i="26"/>
  <c r="X133" i="26"/>
  <c r="Y133" i="26"/>
  <c r="Z133" i="26"/>
  <c r="AA133" i="26"/>
  <c r="AB133" i="26"/>
  <c r="AC133" i="26"/>
  <c r="W134" i="26"/>
  <c r="X134" i="26"/>
  <c r="Y134" i="26"/>
  <c r="Z134" i="26"/>
  <c r="AA134" i="26"/>
  <c r="AB134" i="26"/>
  <c r="AC134" i="26"/>
  <c r="W135" i="26"/>
  <c r="X135" i="26"/>
  <c r="Y135" i="26"/>
  <c r="Z135" i="26"/>
  <c r="AA135" i="26"/>
  <c r="AB135" i="26"/>
  <c r="AC135" i="26"/>
  <c r="W136" i="26"/>
  <c r="X136" i="26"/>
  <c r="Y136" i="26"/>
  <c r="Z136" i="26"/>
  <c r="AA136" i="26"/>
  <c r="AB136" i="26"/>
  <c r="AC136" i="26"/>
  <c r="V128" i="26"/>
  <c r="V129" i="26"/>
  <c r="V130" i="26"/>
  <c r="V131" i="26"/>
  <c r="V132" i="26"/>
  <c r="V133" i="26"/>
  <c r="V134" i="26"/>
  <c r="V135" i="26"/>
  <c r="V136" i="26"/>
  <c r="V127" i="26"/>
  <c r="L128" i="26"/>
  <c r="M128" i="26"/>
  <c r="N128" i="26"/>
  <c r="O128" i="26"/>
  <c r="P128" i="26"/>
  <c r="Q128" i="26"/>
  <c r="R128" i="26"/>
  <c r="S128" i="26"/>
  <c r="L129" i="26"/>
  <c r="M129" i="26"/>
  <c r="N129" i="26"/>
  <c r="O129" i="26"/>
  <c r="P129" i="26"/>
  <c r="Q129" i="26"/>
  <c r="R129" i="26"/>
  <c r="S129" i="26"/>
  <c r="L130" i="26"/>
  <c r="M130" i="26"/>
  <c r="N130" i="26"/>
  <c r="O130" i="26"/>
  <c r="P130" i="26"/>
  <c r="Q130" i="26"/>
  <c r="R130" i="26"/>
  <c r="S130" i="26"/>
  <c r="L131" i="26"/>
  <c r="M131" i="26"/>
  <c r="N131" i="26"/>
  <c r="O131" i="26"/>
  <c r="P131" i="26"/>
  <c r="Q131" i="26"/>
  <c r="R131" i="26"/>
  <c r="S131" i="26"/>
  <c r="L132" i="26"/>
  <c r="M132" i="26"/>
  <c r="N132" i="26"/>
  <c r="O132" i="26"/>
  <c r="P132" i="26"/>
  <c r="Q132" i="26"/>
  <c r="R132" i="26"/>
  <c r="S132" i="26"/>
  <c r="L133" i="26"/>
  <c r="M133" i="26"/>
  <c r="N133" i="26"/>
  <c r="O133" i="26"/>
  <c r="P133" i="26"/>
  <c r="Q133" i="26"/>
  <c r="R133" i="26"/>
  <c r="S133" i="26"/>
  <c r="L134" i="26"/>
  <c r="M134" i="26"/>
  <c r="N134" i="26"/>
  <c r="O134" i="26"/>
  <c r="P134" i="26"/>
  <c r="Q134" i="26"/>
  <c r="R134" i="26"/>
  <c r="S134" i="26"/>
  <c r="L135" i="26"/>
  <c r="M135" i="26"/>
  <c r="N135" i="26"/>
  <c r="O135" i="26"/>
  <c r="P135" i="26"/>
  <c r="Q135" i="26"/>
  <c r="R135" i="26"/>
  <c r="S135" i="26"/>
  <c r="L136" i="26"/>
  <c r="M136" i="26"/>
  <c r="N136" i="26"/>
  <c r="O136" i="26"/>
  <c r="P136" i="26"/>
  <c r="Q136" i="26"/>
  <c r="R136" i="26"/>
  <c r="S136" i="26"/>
  <c r="M127" i="26"/>
  <c r="N127" i="26"/>
  <c r="O127" i="26"/>
  <c r="P127" i="26"/>
  <c r="Q127" i="26"/>
  <c r="R127" i="26"/>
  <c r="S127" i="26"/>
  <c r="L127" i="26"/>
  <c r="C127" i="26"/>
  <c r="D127" i="26"/>
  <c r="E127" i="26"/>
  <c r="F127" i="26"/>
  <c r="G127" i="26"/>
  <c r="H127" i="26"/>
  <c r="I127" i="26"/>
  <c r="C128" i="26"/>
  <c r="D128" i="26"/>
  <c r="E128" i="26"/>
  <c r="F128" i="26"/>
  <c r="G128" i="26"/>
  <c r="H128" i="26"/>
  <c r="I128" i="26"/>
  <c r="C129" i="26"/>
  <c r="D129" i="26"/>
  <c r="E129" i="26"/>
  <c r="F129" i="26"/>
  <c r="G129" i="26"/>
  <c r="H129" i="26"/>
  <c r="I129" i="26"/>
  <c r="C130" i="26"/>
  <c r="D130" i="26"/>
  <c r="E130" i="26"/>
  <c r="F130" i="26"/>
  <c r="G130" i="26"/>
  <c r="H130" i="26"/>
  <c r="I130" i="26"/>
  <c r="C131" i="26"/>
  <c r="D131" i="26"/>
  <c r="E131" i="26"/>
  <c r="F131" i="26"/>
  <c r="G131" i="26"/>
  <c r="H131" i="26"/>
  <c r="I131" i="26"/>
  <c r="C132" i="26"/>
  <c r="D132" i="26"/>
  <c r="E132" i="26"/>
  <c r="F132" i="26"/>
  <c r="G132" i="26"/>
  <c r="H132" i="26"/>
  <c r="I132" i="26"/>
  <c r="C133" i="26"/>
  <c r="D133" i="26"/>
  <c r="E133" i="26"/>
  <c r="F133" i="26"/>
  <c r="G133" i="26"/>
  <c r="H133" i="26"/>
  <c r="I133" i="26"/>
  <c r="C134" i="26"/>
  <c r="D134" i="26"/>
  <c r="E134" i="26"/>
  <c r="F134" i="26"/>
  <c r="G134" i="26"/>
  <c r="H134" i="26"/>
  <c r="I134" i="26"/>
  <c r="C135" i="26"/>
  <c r="D135" i="26"/>
  <c r="E135" i="26"/>
  <c r="F135" i="26"/>
  <c r="G135" i="26"/>
  <c r="H135" i="26"/>
  <c r="I135" i="26"/>
  <c r="C136" i="26"/>
  <c r="D136" i="26"/>
  <c r="E136" i="26"/>
  <c r="F136" i="26"/>
  <c r="G136" i="26"/>
  <c r="H136" i="26"/>
  <c r="I136" i="26"/>
  <c r="B128" i="26"/>
  <c r="B129" i="26"/>
  <c r="B130" i="26"/>
  <c r="B131" i="26"/>
  <c r="B132" i="26"/>
  <c r="B133" i="26"/>
  <c r="B134" i="26"/>
  <c r="B135" i="26"/>
  <c r="B136" i="26"/>
  <c r="B127" i="26"/>
  <c r="W89" i="26"/>
  <c r="X89" i="26"/>
  <c r="Y89" i="26"/>
  <c r="Z89" i="26"/>
  <c r="AA89" i="26"/>
  <c r="AB89" i="26"/>
  <c r="AC89" i="26"/>
  <c r="W90" i="26"/>
  <c r="X90" i="26"/>
  <c r="Y90" i="26"/>
  <c r="Z90" i="26"/>
  <c r="AA90" i="26"/>
  <c r="AB90" i="26"/>
  <c r="AC90" i="26"/>
  <c r="W91" i="26"/>
  <c r="X91" i="26"/>
  <c r="Y91" i="26"/>
  <c r="Z91" i="26"/>
  <c r="AA91" i="26"/>
  <c r="AB91" i="26"/>
  <c r="AC91" i="26"/>
  <c r="W92" i="26"/>
  <c r="X92" i="26"/>
  <c r="Y92" i="26"/>
  <c r="Z92" i="26"/>
  <c r="AA92" i="26"/>
  <c r="AB92" i="26"/>
  <c r="AC92" i="26"/>
  <c r="W93" i="26"/>
  <c r="X93" i="26"/>
  <c r="Y93" i="26"/>
  <c r="Z93" i="26"/>
  <c r="AA93" i="26"/>
  <c r="AB93" i="26"/>
  <c r="AC93" i="26"/>
  <c r="W94" i="26"/>
  <c r="X94" i="26"/>
  <c r="Y94" i="26"/>
  <c r="Z94" i="26"/>
  <c r="AA94" i="26"/>
  <c r="AB94" i="26"/>
  <c r="AC94" i="26"/>
  <c r="W95" i="26"/>
  <c r="X95" i="26"/>
  <c r="Y95" i="26"/>
  <c r="Z95" i="26"/>
  <c r="AA95" i="26"/>
  <c r="AB95" i="26"/>
  <c r="AC95" i="26"/>
  <c r="W96" i="26"/>
  <c r="X96" i="26"/>
  <c r="Y96" i="26"/>
  <c r="Z96" i="26"/>
  <c r="AA96" i="26"/>
  <c r="AB96" i="26"/>
  <c r="AC96" i="26"/>
  <c r="W97" i="26"/>
  <c r="X97" i="26"/>
  <c r="Y97" i="26"/>
  <c r="Z97" i="26"/>
  <c r="AA97" i="26"/>
  <c r="AB97" i="26"/>
  <c r="AC97" i="26"/>
  <c r="W98" i="26"/>
  <c r="X98" i="26"/>
  <c r="Y98" i="26"/>
  <c r="Z98" i="26"/>
  <c r="AA98" i="26"/>
  <c r="AB98" i="26"/>
  <c r="AC98" i="26"/>
  <c r="V90" i="26"/>
  <c r="V91" i="26"/>
  <c r="V92" i="26"/>
  <c r="V93" i="26"/>
  <c r="V94" i="26"/>
  <c r="V95" i="26"/>
  <c r="V96" i="26"/>
  <c r="V97" i="26"/>
  <c r="V98" i="26"/>
  <c r="V89" i="26"/>
  <c r="M89" i="26"/>
  <c r="N89" i="26"/>
  <c r="O89" i="26"/>
  <c r="P89" i="26"/>
  <c r="Q89" i="26"/>
  <c r="R89" i="26"/>
  <c r="S89" i="26"/>
  <c r="M90" i="26"/>
  <c r="N90" i="26"/>
  <c r="O90" i="26"/>
  <c r="P90" i="26"/>
  <c r="Q90" i="26"/>
  <c r="R90" i="26"/>
  <c r="S90" i="26"/>
  <c r="M91" i="26"/>
  <c r="N91" i="26"/>
  <c r="O91" i="26"/>
  <c r="P91" i="26"/>
  <c r="Q91" i="26"/>
  <c r="R91" i="26"/>
  <c r="S91" i="26"/>
  <c r="M92" i="26"/>
  <c r="N92" i="26"/>
  <c r="O92" i="26"/>
  <c r="P92" i="26"/>
  <c r="Q92" i="26"/>
  <c r="R92" i="26"/>
  <c r="S92" i="26"/>
  <c r="M93" i="26"/>
  <c r="N93" i="26"/>
  <c r="O93" i="26"/>
  <c r="P93" i="26"/>
  <c r="Q93" i="26"/>
  <c r="R93" i="26"/>
  <c r="S93" i="26"/>
  <c r="M94" i="26"/>
  <c r="N94" i="26"/>
  <c r="O94" i="26"/>
  <c r="P94" i="26"/>
  <c r="Q94" i="26"/>
  <c r="R94" i="26"/>
  <c r="S94" i="26"/>
  <c r="M95" i="26"/>
  <c r="N95" i="26"/>
  <c r="O95" i="26"/>
  <c r="P95" i="26"/>
  <c r="Q95" i="26"/>
  <c r="R95" i="26"/>
  <c r="S95" i="26"/>
  <c r="M96" i="26"/>
  <c r="N96" i="26"/>
  <c r="O96" i="26"/>
  <c r="P96" i="26"/>
  <c r="Q96" i="26"/>
  <c r="R96" i="26"/>
  <c r="S96" i="26"/>
  <c r="M97" i="26"/>
  <c r="N97" i="26"/>
  <c r="O97" i="26"/>
  <c r="P97" i="26"/>
  <c r="Q97" i="26"/>
  <c r="R97" i="26"/>
  <c r="S97" i="26"/>
  <c r="M98" i="26"/>
  <c r="N98" i="26"/>
  <c r="O98" i="26"/>
  <c r="P98" i="26"/>
  <c r="Q98" i="26"/>
  <c r="R98" i="26"/>
  <c r="S98" i="26"/>
  <c r="L90" i="26"/>
  <c r="L91" i="26"/>
  <c r="L92" i="26"/>
  <c r="L93" i="26"/>
  <c r="L94" i="26"/>
  <c r="L95" i="26"/>
  <c r="L96" i="26"/>
  <c r="L97" i="26"/>
  <c r="L98" i="26"/>
  <c r="L89" i="26"/>
  <c r="C89" i="26"/>
  <c r="D89" i="26"/>
  <c r="E89" i="26"/>
  <c r="F89" i="26"/>
  <c r="G89" i="26"/>
  <c r="H89" i="26"/>
  <c r="I89" i="26"/>
  <c r="C90" i="26"/>
  <c r="D90" i="26"/>
  <c r="E90" i="26"/>
  <c r="F90" i="26"/>
  <c r="G90" i="26"/>
  <c r="H90" i="26"/>
  <c r="I90" i="26"/>
  <c r="C91" i="26"/>
  <c r="D91" i="26"/>
  <c r="E91" i="26"/>
  <c r="F91" i="26"/>
  <c r="G91" i="26"/>
  <c r="H91" i="26"/>
  <c r="I91" i="26"/>
  <c r="C92" i="26"/>
  <c r="D92" i="26"/>
  <c r="E92" i="26"/>
  <c r="F92" i="26"/>
  <c r="G92" i="26"/>
  <c r="H92" i="26"/>
  <c r="I92" i="26"/>
  <c r="C93" i="26"/>
  <c r="D93" i="26"/>
  <c r="E93" i="26"/>
  <c r="F93" i="26"/>
  <c r="G93" i="26"/>
  <c r="H93" i="26"/>
  <c r="I93" i="26"/>
  <c r="C94" i="26"/>
  <c r="D94" i="26"/>
  <c r="E94" i="26"/>
  <c r="F94" i="26"/>
  <c r="G94" i="26"/>
  <c r="H94" i="26"/>
  <c r="I94" i="26"/>
  <c r="C95" i="26"/>
  <c r="D95" i="26"/>
  <c r="E95" i="26"/>
  <c r="F95" i="26"/>
  <c r="G95" i="26"/>
  <c r="H95" i="26"/>
  <c r="I95" i="26"/>
  <c r="C96" i="26"/>
  <c r="D96" i="26"/>
  <c r="E96" i="26"/>
  <c r="F96" i="26"/>
  <c r="G96" i="26"/>
  <c r="H96" i="26"/>
  <c r="I96" i="26"/>
  <c r="C97" i="26"/>
  <c r="D97" i="26"/>
  <c r="E97" i="26"/>
  <c r="F97" i="26"/>
  <c r="G97" i="26"/>
  <c r="H97" i="26"/>
  <c r="I97" i="26"/>
  <c r="C98" i="26"/>
  <c r="D98" i="26"/>
  <c r="E98" i="26"/>
  <c r="F98" i="26"/>
  <c r="G98" i="26"/>
  <c r="H98" i="26"/>
  <c r="I98" i="26"/>
  <c r="B90" i="26"/>
  <c r="B91" i="26"/>
  <c r="B92" i="26"/>
  <c r="B93" i="26"/>
  <c r="B94" i="26"/>
  <c r="B95" i="26"/>
  <c r="B96" i="26"/>
  <c r="B97" i="26"/>
  <c r="B98" i="26"/>
  <c r="B89" i="26"/>
  <c r="B31" i="24"/>
  <c r="B32" i="24"/>
  <c r="B33" i="24"/>
  <c r="B34" i="24"/>
  <c r="B35" i="24"/>
  <c r="B36" i="24"/>
  <c r="B37" i="24"/>
  <c r="B38" i="24"/>
  <c r="B39" i="24"/>
  <c r="B40" i="24"/>
  <c r="B41" i="24"/>
  <c r="B42" i="24"/>
  <c r="B30" i="24"/>
  <c r="H46" i="24" a="1"/>
  <c r="H46" i="24" s="1"/>
  <c r="D46" i="24" a="1"/>
  <c r="D46" i="24" s="1"/>
  <c r="AF47" i="24" a="1"/>
  <c r="AF47" i="24" s="1"/>
  <c r="AC47" i="24" a="1"/>
  <c r="AC47" i="24" s="1"/>
  <c r="Z47" i="24" a="1"/>
  <c r="Z47" i="24" s="1"/>
  <c r="W47" i="24" a="1"/>
  <c r="W47" i="24" s="1"/>
  <c r="T47" i="24" a="1"/>
  <c r="T47" i="24" s="1"/>
  <c r="Q47" i="24" a="1"/>
  <c r="Q47" i="24" s="1"/>
  <c r="N47" i="24" a="1"/>
  <c r="N47" i="24" s="1"/>
  <c r="K47" i="24" a="1"/>
  <c r="K47" i="24" s="1"/>
  <c r="H47" i="24" a="1"/>
  <c r="H47" i="24" s="1"/>
  <c r="AF46" i="24" a="1"/>
  <c r="AF46" i="24" s="1"/>
  <c r="AC46" i="24" a="1"/>
  <c r="AC46" i="24" s="1"/>
  <c r="Z46" i="24" a="1"/>
  <c r="Z46" i="24" s="1"/>
  <c r="W46" i="24" a="1"/>
  <c r="W46" i="24" s="1"/>
  <c r="T46" i="24" a="1"/>
  <c r="T46" i="24" s="1"/>
  <c r="N46" i="24" a="1"/>
  <c r="N46" i="24" s="1"/>
  <c r="Q46" i="24" a="1"/>
  <c r="Q46" i="24" s="1"/>
  <c r="K46" i="24" a="1"/>
  <c r="K46" i="24" s="1"/>
  <c r="AE47" i="24" a="1"/>
  <c r="AE47" i="24" s="1"/>
  <c r="AB47" i="24" a="1"/>
  <c r="AB47" i="24" s="1"/>
  <c r="Y47" i="24" a="1"/>
  <c r="Y47" i="24" s="1"/>
  <c r="V47" i="24" a="1"/>
  <c r="V47" i="24" s="1"/>
  <c r="S47" i="24" a="1"/>
  <c r="S47" i="24" s="1"/>
  <c r="D47" i="24" a="1"/>
  <c r="D47" i="24" s="1"/>
  <c r="AE46" i="24" a="1"/>
  <c r="AE46" i="24" s="1"/>
  <c r="AB46" i="24" a="1"/>
  <c r="AB46" i="24" s="1"/>
  <c r="Y46" i="24" a="1"/>
  <c r="Y46" i="24" s="1"/>
  <c r="V46" i="24" a="1"/>
  <c r="V46" i="24" s="1"/>
  <c r="S46" i="24" a="1"/>
  <c r="S46" i="24" s="1"/>
  <c r="P46" i="24" a="1"/>
  <c r="P46" i="24" s="1"/>
  <c r="M46" i="24" a="1"/>
  <c r="M46" i="24" s="1"/>
  <c r="J46" i="24" a="1"/>
  <c r="J46" i="24" s="1"/>
  <c r="E46" i="24" a="1"/>
  <c r="E46" i="24" s="1"/>
  <c r="G47" i="24" a="1"/>
  <c r="G47" i="24" s="1"/>
  <c r="G33" i="21"/>
  <c r="G30" i="21"/>
  <c r="G27" i="21"/>
  <c r="G24" i="21"/>
  <c r="G21" i="21"/>
  <c r="G18" i="21"/>
  <c r="G15" i="21"/>
  <c r="G12" i="21"/>
  <c r="G9" i="21"/>
  <c r="G6" i="21"/>
  <c r="K19" i="21"/>
  <c r="J20" i="21"/>
  <c r="N7" i="21"/>
  <c r="N15" i="21"/>
  <c r="I19" i="21"/>
  <c r="I25" i="21"/>
  <c r="I29" i="21"/>
  <c r="N31" i="21"/>
  <c r="M8" i="21"/>
  <c r="H16" i="21"/>
  <c r="H25" i="21"/>
  <c r="M26" i="21"/>
  <c r="M32" i="21"/>
  <c r="P31" i="21"/>
  <c r="N25" i="21"/>
  <c r="J19" i="21"/>
  <c r="N17" i="21"/>
  <c r="K16" i="21"/>
  <c r="I16" i="21"/>
  <c r="M15" i="21"/>
  <c r="P14" i="21"/>
  <c r="H14" i="21"/>
  <c r="P13" i="21"/>
  <c r="N13" i="21"/>
  <c r="M13" i="21"/>
  <c r="H7" i="21"/>
  <c r="P7" i="21"/>
  <c r="M7" i="21"/>
  <c r="P6" i="21"/>
  <c r="M6" i="21"/>
  <c r="I5" i="21"/>
  <c r="N5" i="21"/>
  <c r="M5" i="21"/>
  <c r="K10" i="7"/>
  <c r="J25" i="7"/>
  <c r="J26" i="7"/>
  <c r="I7" i="7"/>
  <c r="H8" i="7"/>
  <c r="H10" i="7"/>
  <c r="H19" i="7"/>
  <c r="H22" i="7"/>
  <c r="H26" i="7"/>
  <c r="G33" i="7"/>
  <c r="G30" i="7"/>
  <c r="G27" i="7"/>
  <c r="G24" i="7"/>
  <c r="G21" i="7"/>
  <c r="G18" i="7"/>
  <c r="G15" i="7"/>
  <c r="G12" i="7"/>
  <c r="G9" i="7"/>
  <c r="G6" i="7"/>
  <c r="K8" i="7"/>
  <c r="J5" i="7"/>
  <c r="J13" i="7"/>
  <c r="J14" i="7"/>
  <c r="J15" i="7"/>
  <c r="J29" i="7"/>
  <c r="I8" i="7"/>
  <c r="P5" i="21" l="1"/>
  <c r="G38" i="21"/>
  <c r="C46" i="7"/>
  <c r="H10" i="21"/>
  <c r="H18" i="7"/>
  <c r="B41" i="7" s="1"/>
  <c r="M23" i="21"/>
  <c r="F43" i="21" s="1"/>
  <c r="J14" i="21"/>
  <c r="J21" i="7"/>
  <c r="D42" i="7" s="1"/>
  <c r="H40" i="21"/>
  <c r="J10" i="21"/>
  <c r="D40" i="7"/>
  <c r="D45" i="7"/>
  <c r="H46" i="21"/>
  <c r="F38" i="21"/>
  <c r="F47" i="24" a="1"/>
  <c r="F47" i="24" s="1"/>
  <c r="T52" i="24" s="1"/>
  <c r="I44" i="21"/>
  <c r="P8" i="21"/>
  <c r="I38" i="21" s="1"/>
  <c r="K15" i="7"/>
  <c r="E40" i="7" s="1"/>
  <c r="G40" i="21"/>
  <c r="G41" i="21"/>
  <c r="G37" i="21"/>
  <c r="I8" i="21"/>
  <c r="I14" i="21"/>
  <c r="I22" i="21"/>
  <c r="I6" i="21"/>
  <c r="J21" i="21"/>
  <c r="D42" i="21" s="1"/>
  <c r="D37" i="21"/>
  <c r="H39" i="21"/>
  <c r="F37" i="21"/>
  <c r="J9" i="21"/>
  <c r="J9" i="7"/>
  <c r="D38" i="7" s="1"/>
  <c r="H9" i="21"/>
  <c r="I18" i="7"/>
  <c r="C41" i="7" s="1"/>
  <c r="H15" i="7"/>
  <c r="B40" i="7" s="1"/>
  <c r="I21" i="7"/>
  <c r="C42" i="7" s="1"/>
  <c r="H21" i="7"/>
  <c r="B42" i="7" s="1"/>
  <c r="K33" i="7"/>
  <c r="E46" i="7" s="1"/>
  <c r="J7" i="21"/>
  <c r="O23" i="21"/>
  <c r="H43" i="21" s="1"/>
  <c r="O17" i="21"/>
  <c r="H41" i="21" s="1"/>
  <c r="J24" i="7"/>
  <c r="D43" i="7" s="1"/>
  <c r="J27" i="7"/>
  <c r="D44" i="7" s="1"/>
  <c r="M20" i="21"/>
  <c r="F42" i="21" s="1"/>
  <c r="H26" i="21"/>
  <c r="B44" i="21" s="1"/>
  <c r="H21" i="21"/>
  <c r="M29" i="21"/>
  <c r="F45" i="21" s="1"/>
  <c r="I12" i="7"/>
  <c r="C39" i="7" s="1"/>
  <c r="N11" i="21"/>
  <c r="K6" i="7"/>
  <c r="E37" i="7" s="1"/>
  <c r="K30" i="7"/>
  <c r="E45" i="7" s="1"/>
  <c r="K26" i="21"/>
  <c r="P10" i="21"/>
  <c r="I39" i="21" s="1"/>
  <c r="Q138" i="26"/>
  <c r="P138" i="26"/>
  <c r="M138" i="26"/>
  <c r="S138" i="26"/>
  <c r="F100" i="26"/>
  <c r="C100" i="26"/>
  <c r="B100" i="26"/>
  <c r="L100" i="26"/>
  <c r="V100" i="26"/>
  <c r="B138" i="26"/>
  <c r="L138" i="26"/>
  <c r="V138" i="26"/>
  <c r="I100" i="26"/>
  <c r="S100" i="26"/>
  <c r="AC100" i="26"/>
  <c r="I138" i="26"/>
  <c r="AC138" i="26"/>
  <c r="H100" i="26"/>
  <c r="R100" i="26"/>
  <c r="AB100" i="26"/>
  <c r="H138" i="26"/>
  <c r="R138" i="26"/>
  <c r="AB138" i="26"/>
  <c r="G100" i="26"/>
  <c r="Q100" i="26"/>
  <c r="AA100" i="26"/>
  <c r="G138" i="26"/>
  <c r="AA138" i="26"/>
  <c r="Z138" i="26"/>
  <c r="E100" i="26"/>
  <c r="O100" i="26"/>
  <c r="Y100" i="26"/>
  <c r="E138" i="26"/>
  <c r="O138" i="26"/>
  <c r="Y138" i="26"/>
  <c r="P100" i="26"/>
  <c r="D100" i="26"/>
  <c r="N100" i="26"/>
  <c r="X100" i="26"/>
  <c r="D138" i="26"/>
  <c r="N138" i="26"/>
  <c r="X138" i="26"/>
  <c r="Z100" i="26"/>
  <c r="F138" i="26"/>
  <c r="M100" i="26"/>
  <c r="W100" i="26"/>
  <c r="C138" i="26"/>
  <c r="W138" i="26"/>
  <c r="K21" i="7"/>
  <c r="E42" i="7" s="1"/>
  <c r="H33" i="7"/>
  <c r="B46" i="7" s="1"/>
  <c r="I15" i="7"/>
  <c r="C40" i="7" s="1"/>
  <c r="J27" i="21"/>
  <c r="K6" i="21"/>
  <c r="E37" i="21" s="1"/>
  <c r="K30" i="21"/>
  <c r="H12" i="21"/>
  <c r="H15" i="21"/>
  <c r="B40" i="21" s="1"/>
  <c r="J33" i="7"/>
  <c r="D46" i="7" s="1"/>
  <c r="H18" i="21"/>
  <c r="I6" i="7"/>
  <c r="C37" i="7" s="1"/>
  <c r="K21" i="21"/>
  <c r="X46" i="24" a="1"/>
  <c r="X46" i="24" s="1"/>
  <c r="S58" i="24" s="1"/>
  <c r="L46" i="24" a="1"/>
  <c r="L46" i="24" s="1"/>
  <c r="S54" i="24" s="1"/>
  <c r="R47" i="24" a="1"/>
  <c r="R47" i="24" s="1"/>
  <c r="I53" i="24" s="1"/>
  <c r="AG47" i="24" a="1"/>
  <c r="AG47" i="24" s="1"/>
  <c r="T61" i="24" s="1"/>
  <c r="AG46" i="24" a="1"/>
  <c r="AG46" i="24" s="1"/>
  <c r="S61" i="24" s="1"/>
  <c r="J15" i="21"/>
  <c r="J18" i="7"/>
  <c r="D41" i="7" s="1"/>
  <c r="I9" i="7"/>
  <c r="C38" i="7" s="1"/>
  <c r="I27" i="7"/>
  <c r="C44" i="7" s="1"/>
  <c r="H9" i="7"/>
  <c r="B38" i="7" s="1"/>
  <c r="H6" i="7"/>
  <c r="B37" i="7" s="1"/>
  <c r="K9" i="7"/>
  <c r="E38" i="7" s="1"/>
  <c r="H30" i="7"/>
  <c r="B45" i="7" s="1"/>
  <c r="J6" i="7"/>
  <c r="D37" i="7" s="1"/>
  <c r="H12" i="7"/>
  <c r="B39" i="7" s="1"/>
  <c r="H27" i="7"/>
  <c r="B44" i="7" s="1"/>
  <c r="K12" i="7"/>
  <c r="E39" i="7" s="1"/>
  <c r="I30" i="7"/>
  <c r="C45" i="7" s="1"/>
  <c r="J12" i="7"/>
  <c r="D39" i="7" s="1"/>
  <c r="K18" i="7"/>
  <c r="E41" i="7" s="1"/>
  <c r="U46" i="24" a="1"/>
  <c r="U46" i="24" s="1"/>
  <c r="S57" i="24" s="1"/>
  <c r="L47" i="24" a="1"/>
  <c r="L47" i="24" s="1"/>
  <c r="G53" i="24" s="1"/>
  <c r="I46" i="24" a="1"/>
  <c r="I46" i="24" s="1"/>
  <c r="F52" i="24" s="1"/>
  <c r="U47" i="24" a="1"/>
  <c r="U47" i="24" s="1"/>
  <c r="T57" i="24" s="1"/>
  <c r="O46" i="24" a="1"/>
  <c r="O46" i="24" s="1"/>
  <c r="H52" i="24" s="1"/>
  <c r="AA46" i="24" a="1"/>
  <c r="AA46" i="24" s="1"/>
  <c r="S59" i="24" s="1"/>
  <c r="X47" i="24" a="1"/>
  <c r="X47" i="24" s="1"/>
  <c r="T58" i="24" s="1"/>
  <c r="F46" i="24" a="1"/>
  <c r="F46" i="24" s="1"/>
  <c r="E52" i="24" s="1"/>
  <c r="R46" i="24" a="1"/>
  <c r="R46" i="24" s="1"/>
  <c r="I52" i="24" s="1"/>
  <c r="AA47" i="24" a="1"/>
  <c r="AA47" i="24" s="1"/>
  <c r="L53" i="24" s="1"/>
  <c r="I47" i="24" a="1"/>
  <c r="I47" i="24" s="1"/>
  <c r="T53" i="24" s="1"/>
  <c r="AD46" i="24" a="1"/>
  <c r="AD46" i="24" s="1"/>
  <c r="M52" i="24" s="1"/>
  <c r="O47" i="24" a="1"/>
  <c r="O47" i="24" s="1"/>
  <c r="T55" i="24" s="1"/>
  <c r="AD47" i="24" a="1"/>
  <c r="AD47" i="24" s="1"/>
  <c r="T60" i="24" s="1"/>
  <c r="I30" i="21"/>
  <c r="I27" i="21"/>
  <c r="I21" i="21"/>
  <c r="K18" i="21"/>
  <c r="E41" i="21" s="1"/>
  <c r="I18" i="21"/>
  <c r="P19" i="21"/>
  <c r="I42" i="21" s="1"/>
  <c r="K24" i="21"/>
  <c r="P32" i="21"/>
  <c r="I46" i="21" s="1"/>
  <c r="O20" i="21"/>
  <c r="J28" i="21"/>
  <c r="J32" i="21"/>
  <c r="J12" i="21"/>
  <c r="O4" i="21"/>
  <c r="N19" i="21"/>
  <c r="I24" i="21"/>
  <c r="H33" i="21"/>
  <c r="H32" i="21"/>
  <c r="M16" i="21"/>
  <c r="O5" i="21"/>
  <c r="I7" i="21"/>
  <c r="K14" i="21"/>
  <c r="E40" i="21" s="1"/>
  <c r="I20" i="21"/>
  <c r="K25" i="21"/>
  <c r="J29" i="21"/>
  <c r="P4" i="21"/>
  <c r="I37" i="21" s="1"/>
  <c r="O8" i="21"/>
  <c r="H38" i="21" s="1"/>
  <c r="I9" i="21"/>
  <c r="M12" i="21"/>
  <c r="F39" i="21" s="1"/>
  <c r="M14" i="21"/>
  <c r="F40" i="21" s="1"/>
  <c r="P15" i="21"/>
  <c r="I40" i="21" s="1"/>
  <c r="P17" i="21"/>
  <c r="I41" i="21" s="1"/>
  <c r="J18" i="21"/>
  <c r="O19" i="21"/>
  <c r="N21" i="21"/>
  <c r="N23" i="21"/>
  <c r="G43" i="21" s="1"/>
  <c r="H24" i="21"/>
  <c r="M25" i="21"/>
  <c r="K27" i="21"/>
  <c r="P28" i="21"/>
  <c r="I45" i="21" s="1"/>
  <c r="K29" i="21"/>
  <c r="O30" i="21"/>
  <c r="H45" i="21" s="1"/>
  <c r="J31" i="21"/>
  <c r="I33" i="21"/>
  <c r="K12" i="21"/>
  <c r="H22" i="21"/>
  <c r="O6" i="21"/>
  <c r="N10" i="21"/>
  <c r="H4" i="21"/>
  <c r="K7" i="21"/>
  <c r="J11" i="21"/>
  <c r="I13" i="21"/>
  <c r="H17" i="21"/>
  <c r="K20" i="21"/>
  <c r="O21" i="21"/>
  <c r="J22" i="21"/>
  <c r="I26" i="21"/>
  <c r="M27" i="21"/>
  <c r="H28" i="21"/>
  <c r="K31" i="21"/>
  <c r="J33" i="21"/>
  <c r="H11" i="21"/>
  <c r="J16" i="21"/>
  <c r="D41" i="21" s="1"/>
  <c r="I31" i="21"/>
  <c r="N32" i="21"/>
  <c r="G46" i="21" s="1"/>
  <c r="I4" i="21"/>
  <c r="H6" i="21"/>
  <c r="H8" i="21"/>
  <c r="K9" i="21"/>
  <c r="K11" i="21"/>
  <c r="J13" i="21"/>
  <c r="I15" i="21"/>
  <c r="I17" i="21"/>
  <c r="M18" i="21"/>
  <c r="H19" i="21"/>
  <c r="K22" i="21"/>
  <c r="P23" i="21"/>
  <c r="I43" i="21" s="1"/>
  <c r="J24" i="21"/>
  <c r="O25" i="21"/>
  <c r="H44" i="21" s="1"/>
  <c r="J26" i="21"/>
  <c r="D44" i="21" s="1"/>
  <c r="N27" i="21"/>
  <c r="G44" i="21" s="1"/>
  <c r="I28" i="21"/>
  <c r="N29" i="21"/>
  <c r="G45" i="21" s="1"/>
  <c r="H30" i="21"/>
  <c r="M31" i="21"/>
  <c r="F46" i="21" s="1"/>
  <c r="K33" i="21"/>
  <c r="I12" i="21"/>
  <c r="C39" i="21" s="1"/>
  <c r="P15" i="7"/>
  <c r="I24" i="7"/>
  <c r="C43" i="7" s="1"/>
  <c r="K27" i="7"/>
  <c r="E44" i="7" s="1"/>
  <c r="H24" i="7"/>
  <c r="B43" i="7" s="1"/>
  <c r="K24" i="7"/>
  <c r="E43" i="7" s="1"/>
  <c r="M4" i="7"/>
  <c r="P31" i="7"/>
  <c r="P29" i="7"/>
  <c r="P27" i="7"/>
  <c r="P25" i="7"/>
  <c r="P23" i="7"/>
  <c r="P21" i="7"/>
  <c r="P19" i="7"/>
  <c r="P17" i="7"/>
  <c r="P13" i="7"/>
  <c r="P11" i="7"/>
  <c r="P9" i="7"/>
  <c r="P7" i="7"/>
  <c r="P5" i="7"/>
  <c r="P4" i="7"/>
  <c r="O31" i="7"/>
  <c r="O29" i="7"/>
  <c r="O27" i="7"/>
  <c r="O25" i="7"/>
  <c r="O23" i="7"/>
  <c r="O21" i="7"/>
  <c r="O19" i="7"/>
  <c r="O17" i="7"/>
  <c r="O15" i="7"/>
  <c r="O13" i="7"/>
  <c r="O11" i="7"/>
  <c r="O9" i="7"/>
  <c r="O7" i="7"/>
  <c r="O5" i="7"/>
  <c r="O4" i="7"/>
  <c r="N31" i="7"/>
  <c r="N29" i="7"/>
  <c r="N27" i="7"/>
  <c r="N25" i="7"/>
  <c r="N23" i="7"/>
  <c r="N21" i="7"/>
  <c r="N19" i="7"/>
  <c r="N17" i="7"/>
  <c r="N15" i="7"/>
  <c r="N13" i="7"/>
  <c r="N11" i="7"/>
  <c r="N9" i="7"/>
  <c r="N7" i="7"/>
  <c r="N5" i="7"/>
  <c r="N4" i="7"/>
  <c r="M31" i="7"/>
  <c r="M29" i="7"/>
  <c r="M27" i="7"/>
  <c r="M25" i="7"/>
  <c r="M23" i="7"/>
  <c r="M21" i="7"/>
  <c r="M19" i="7"/>
  <c r="M17" i="7"/>
  <c r="M15" i="7"/>
  <c r="M13" i="7"/>
  <c r="M11" i="7"/>
  <c r="M9" i="7"/>
  <c r="M7" i="7"/>
  <c r="M5" i="7"/>
  <c r="P32" i="7"/>
  <c r="P30" i="7"/>
  <c r="P28" i="7"/>
  <c r="P26" i="7"/>
  <c r="P24" i="7"/>
  <c r="P22" i="7"/>
  <c r="P20" i="7"/>
  <c r="P18" i="7"/>
  <c r="P16" i="7"/>
  <c r="P14" i="7"/>
  <c r="P12" i="7"/>
  <c r="P10" i="7"/>
  <c r="P8" i="7"/>
  <c r="P6" i="7"/>
  <c r="P33" i="7"/>
  <c r="O32" i="7"/>
  <c r="O30" i="7"/>
  <c r="O28" i="7"/>
  <c r="O26" i="7"/>
  <c r="O24" i="7"/>
  <c r="O22" i="7"/>
  <c r="O20" i="7"/>
  <c r="O18" i="7"/>
  <c r="O16" i="7"/>
  <c r="O14" i="7"/>
  <c r="O12" i="7"/>
  <c r="O10" i="7"/>
  <c r="O8" i="7"/>
  <c r="O6" i="7"/>
  <c r="O33" i="7"/>
  <c r="N32" i="7"/>
  <c r="N30" i="7"/>
  <c r="N28" i="7"/>
  <c r="N26" i="7"/>
  <c r="N24" i="7"/>
  <c r="N22" i="7"/>
  <c r="N20" i="7"/>
  <c r="N18" i="7"/>
  <c r="N16" i="7"/>
  <c r="N14" i="7"/>
  <c r="N12" i="7"/>
  <c r="N10" i="7"/>
  <c r="N8" i="7"/>
  <c r="N6" i="7"/>
  <c r="N33" i="7"/>
  <c r="M32" i="7"/>
  <c r="M30" i="7"/>
  <c r="M28" i="7"/>
  <c r="M26" i="7"/>
  <c r="M24" i="7"/>
  <c r="M22" i="7"/>
  <c r="M20" i="7"/>
  <c r="M18" i="7"/>
  <c r="M16" i="7"/>
  <c r="M14" i="7"/>
  <c r="M12" i="7"/>
  <c r="M10" i="7"/>
  <c r="M8" i="7"/>
  <c r="M6" i="7"/>
  <c r="M33" i="7"/>
  <c r="B46" i="21" l="1"/>
  <c r="D39" i="21"/>
  <c r="H42" i="21"/>
  <c r="H40" i="7"/>
  <c r="H51" i="26" s="1"/>
  <c r="C41" i="21"/>
  <c r="G40" i="7"/>
  <c r="C40" i="21"/>
  <c r="G41" i="7"/>
  <c r="Q52" i="26" s="1"/>
  <c r="G42" i="21"/>
  <c r="G53" i="26" s="1"/>
  <c r="AA10" i="26"/>
  <c r="C42" i="21"/>
  <c r="C53" i="26" s="1"/>
  <c r="C43" i="21"/>
  <c r="C13" i="26" s="1"/>
  <c r="C45" i="21"/>
  <c r="W15" i="26" s="1"/>
  <c r="W10" i="26"/>
  <c r="C44" i="21"/>
  <c r="W55" i="26" s="1"/>
  <c r="C38" i="21"/>
  <c r="W49" i="26" s="1"/>
  <c r="G43" i="7"/>
  <c r="G54" i="26" s="1"/>
  <c r="B39" i="21"/>
  <c r="B9" i="26" s="1"/>
  <c r="B38" i="21"/>
  <c r="L8" i="26" s="1"/>
  <c r="L16" i="26"/>
  <c r="F41" i="21"/>
  <c r="B41" i="21"/>
  <c r="B11" i="26" s="1"/>
  <c r="X53" i="26"/>
  <c r="N12" i="26"/>
  <c r="D12" i="26"/>
  <c r="D40" i="21"/>
  <c r="N10" i="26" s="1"/>
  <c r="D45" i="21"/>
  <c r="X56" i="26" s="1"/>
  <c r="D43" i="21"/>
  <c r="N54" i="26" s="1"/>
  <c r="H46" i="7"/>
  <c r="H57" i="26" s="1"/>
  <c r="D46" i="21"/>
  <c r="D57" i="26" s="1"/>
  <c r="H43" i="7"/>
  <c r="H54" i="26" s="1"/>
  <c r="E45" i="21"/>
  <c r="E39" i="21"/>
  <c r="Y50" i="26" s="1"/>
  <c r="E51" i="26"/>
  <c r="I41" i="7"/>
  <c r="I52" i="26" s="1"/>
  <c r="B43" i="21"/>
  <c r="B45" i="21"/>
  <c r="L15" i="26" s="1"/>
  <c r="B42" i="21"/>
  <c r="F43" i="7"/>
  <c r="F54" i="26" s="1"/>
  <c r="F46" i="7"/>
  <c r="F16" i="26" s="1"/>
  <c r="I42" i="7"/>
  <c r="S53" i="26" s="1"/>
  <c r="E43" i="21"/>
  <c r="O13" i="26" s="1"/>
  <c r="E46" i="21"/>
  <c r="Y16" i="26" s="1"/>
  <c r="Y51" i="26"/>
  <c r="E38" i="21"/>
  <c r="Y49" i="26" s="1"/>
  <c r="E42" i="21"/>
  <c r="O12" i="26" s="1"/>
  <c r="I45" i="7"/>
  <c r="S56" i="26" s="1"/>
  <c r="I44" i="7"/>
  <c r="I55" i="26" s="1"/>
  <c r="E44" i="21"/>
  <c r="E14" i="26" s="1"/>
  <c r="O11" i="26"/>
  <c r="Y52" i="26"/>
  <c r="E11" i="26"/>
  <c r="E52" i="26"/>
  <c r="O52" i="26"/>
  <c r="Y11" i="26"/>
  <c r="E56" i="26"/>
  <c r="O15" i="26"/>
  <c r="Y56" i="26"/>
  <c r="E15" i="26"/>
  <c r="O56" i="26"/>
  <c r="Y15" i="26"/>
  <c r="O50" i="26"/>
  <c r="Y7" i="26"/>
  <c r="E7" i="26"/>
  <c r="Y48" i="26"/>
  <c r="E48" i="26"/>
  <c r="O7" i="26"/>
  <c r="O48" i="26"/>
  <c r="I39" i="7"/>
  <c r="I50" i="26" s="1"/>
  <c r="I37" i="7"/>
  <c r="AC7" i="26" s="1"/>
  <c r="O10" i="26"/>
  <c r="O51" i="26"/>
  <c r="I38" i="7"/>
  <c r="S49" i="26" s="1"/>
  <c r="Y10" i="26"/>
  <c r="I40" i="7"/>
  <c r="AC51" i="26" s="1"/>
  <c r="I46" i="7"/>
  <c r="AC57" i="26" s="1"/>
  <c r="E10" i="26"/>
  <c r="I43" i="7"/>
  <c r="AC54" i="26" s="1"/>
  <c r="S52" i="26"/>
  <c r="I48" i="26"/>
  <c r="AC13" i="26"/>
  <c r="C9" i="26"/>
  <c r="C37" i="21"/>
  <c r="C7" i="26" s="1"/>
  <c r="C46" i="21"/>
  <c r="M57" i="26" s="1"/>
  <c r="G39" i="21"/>
  <c r="Q9" i="26" s="1"/>
  <c r="G11" i="26"/>
  <c r="M10" i="26"/>
  <c r="W51" i="26"/>
  <c r="M51" i="26"/>
  <c r="M12" i="26"/>
  <c r="M53" i="26"/>
  <c r="W53" i="26"/>
  <c r="M11" i="26"/>
  <c r="W11" i="26"/>
  <c r="C52" i="26"/>
  <c r="C11" i="26"/>
  <c r="M52" i="26"/>
  <c r="W52" i="26"/>
  <c r="G46" i="7"/>
  <c r="G16" i="26" s="1"/>
  <c r="W9" i="26"/>
  <c r="G39" i="7"/>
  <c r="G37" i="7"/>
  <c r="Q7" i="26" s="1"/>
  <c r="G42" i="7"/>
  <c r="M9" i="26"/>
  <c r="M50" i="26"/>
  <c r="W13" i="26"/>
  <c r="G38" i="7"/>
  <c r="AA8" i="26" s="1"/>
  <c r="W50" i="26"/>
  <c r="G44" i="7"/>
  <c r="Q14" i="26" s="1"/>
  <c r="C50" i="26"/>
  <c r="G45" i="7"/>
  <c r="AA15" i="26" s="1"/>
  <c r="AA51" i="26"/>
  <c r="Q11" i="26"/>
  <c r="Q10" i="26"/>
  <c r="G51" i="26"/>
  <c r="AA52" i="26"/>
  <c r="W54" i="26"/>
  <c r="Q48" i="26"/>
  <c r="G10" i="26"/>
  <c r="AA12" i="26"/>
  <c r="C10" i="26"/>
  <c r="Q51" i="26"/>
  <c r="C51" i="26"/>
  <c r="W7" i="26"/>
  <c r="X48" i="26"/>
  <c r="X7" i="26"/>
  <c r="D7" i="26"/>
  <c r="N48" i="26"/>
  <c r="N7" i="26"/>
  <c r="D48" i="26"/>
  <c r="H42" i="7"/>
  <c r="R12" i="26" s="1"/>
  <c r="H39" i="7"/>
  <c r="H50" i="26" s="1"/>
  <c r="H37" i="7"/>
  <c r="H45" i="7"/>
  <c r="H15" i="26" s="1"/>
  <c r="H38" i="7"/>
  <c r="H8" i="26" s="1"/>
  <c r="H41" i="7"/>
  <c r="AB52" i="26" s="1"/>
  <c r="H44" i="7"/>
  <c r="R55" i="26" s="1"/>
  <c r="N52" i="26"/>
  <c r="D14" i="26"/>
  <c r="R51" i="26"/>
  <c r="H10" i="26"/>
  <c r="AB51" i="26"/>
  <c r="N50" i="26"/>
  <c r="N9" i="26"/>
  <c r="X50" i="26"/>
  <c r="D9" i="26"/>
  <c r="D50" i="26"/>
  <c r="X9" i="26"/>
  <c r="AB56" i="26"/>
  <c r="D55" i="26"/>
  <c r="X14" i="26"/>
  <c r="H13" i="26"/>
  <c r="N55" i="26"/>
  <c r="X12" i="26"/>
  <c r="H37" i="21"/>
  <c r="D38" i="21"/>
  <c r="X49" i="26" s="1"/>
  <c r="X55" i="26"/>
  <c r="D53" i="26"/>
  <c r="N14" i="26"/>
  <c r="N53" i="26"/>
  <c r="B55" i="26"/>
  <c r="B14" i="26"/>
  <c r="L55" i="26"/>
  <c r="V14" i="26"/>
  <c r="F44" i="21"/>
  <c r="B37" i="21"/>
  <c r="B48" i="26" s="1"/>
  <c r="V57" i="26"/>
  <c r="D51" i="26"/>
  <c r="D10" i="26"/>
  <c r="N11" i="26"/>
  <c r="X11" i="26"/>
  <c r="D11" i="26"/>
  <c r="X52" i="26"/>
  <c r="R10" i="26"/>
  <c r="X54" i="26"/>
  <c r="X13" i="26"/>
  <c r="AB10" i="26"/>
  <c r="D52" i="26"/>
  <c r="V10" i="26"/>
  <c r="V51" i="26"/>
  <c r="L10" i="26"/>
  <c r="B10" i="26"/>
  <c r="B51" i="26"/>
  <c r="L51" i="26"/>
  <c r="V9" i="26"/>
  <c r="F42" i="7"/>
  <c r="P12" i="26" s="1"/>
  <c r="V55" i="26"/>
  <c r="L57" i="26"/>
  <c r="F45" i="7"/>
  <c r="Z15" i="26" s="1"/>
  <c r="V16" i="26"/>
  <c r="B16" i="26"/>
  <c r="F39" i="7"/>
  <c r="Z9" i="26" s="1"/>
  <c r="F38" i="7"/>
  <c r="P49" i="26" s="1"/>
  <c r="L13" i="26"/>
  <c r="V50" i="26"/>
  <c r="B57" i="26"/>
  <c r="F41" i="7"/>
  <c r="F52" i="26" s="1"/>
  <c r="F44" i="7"/>
  <c r="F37" i="7"/>
  <c r="Z7" i="26" s="1"/>
  <c r="L14" i="26"/>
  <c r="F40" i="7"/>
  <c r="F51" i="26" s="1"/>
  <c r="B53" i="26"/>
  <c r="Z16" i="26"/>
  <c r="V54" i="26"/>
  <c r="L12" i="26"/>
  <c r="L54" i="26"/>
  <c r="B13" i="26"/>
  <c r="V13" i="26"/>
  <c r="B12" i="26"/>
  <c r="B54" i="26"/>
  <c r="V53" i="26"/>
  <c r="V12" i="26"/>
  <c r="Z54" i="26"/>
  <c r="L53" i="26"/>
  <c r="T56" i="24"/>
  <c r="G52" i="24"/>
  <c r="K52" i="24"/>
  <c r="N53" i="24"/>
  <c r="N52" i="24"/>
  <c r="T54" i="24"/>
  <c r="S53" i="24"/>
  <c r="E53" i="24"/>
  <c r="F53" i="24"/>
  <c r="T59" i="24"/>
  <c r="L52" i="24"/>
  <c r="S52" i="24"/>
  <c r="S55" i="24"/>
  <c r="H53" i="24"/>
  <c r="S60" i="24"/>
  <c r="S56" i="24"/>
  <c r="J52" i="24"/>
  <c r="J53" i="24"/>
  <c r="K53" i="24"/>
  <c r="M53" i="24"/>
  <c r="G12" i="26" l="1"/>
  <c r="W12" i="26"/>
  <c r="C12" i="26"/>
  <c r="M15" i="26"/>
  <c r="AA53" i="26"/>
  <c r="M7" i="26"/>
  <c r="C16" i="26"/>
  <c r="AA11" i="26"/>
  <c r="C56" i="26"/>
  <c r="G48" i="26"/>
  <c r="W16" i="26"/>
  <c r="G7" i="26"/>
  <c r="AA48" i="26"/>
  <c r="AP48" i="26" s="1"/>
  <c r="G52" i="26"/>
  <c r="M55" i="26"/>
  <c r="C54" i="26"/>
  <c r="M13" i="26"/>
  <c r="C48" i="26"/>
  <c r="W48" i="26"/>
  <c r="AL48" i="26" s="1"/>
  <c r="C49" i="26"/>
  <c r="C57" i="26"/>
  <c r="C15" i="26"/>
  <c r="W56" i="26"/>
  <c r="AL56" i="26" s="1"/>
  <c r="M14" i="26"/>
  <c r="Q54" i="26"/>
  <c r="AA54" i="26"/>
  <c r="M56" i="26"/>
  <c r="G50" i="26"/>
  <c r="W14" i="26"/>
  <c r="M54" i="26"/>
  <c r="C55" i="26"/>
  <c r="M16" i="26"/>
  <c r="AA13" i="26"/>
  <c r="C14" i="26"/>
  <c r="G8" i="26"/>
  <c r="Q57" i="26"/>
  <c r="Q53" i="26"/>
  <c r="AA7" i="26"/>
  <c r="W8" i="26"/>
  <c r="M48" i="26"/>
  <c r="AA14" i="26"/>
  <c r="AA16" i="26"/>
  <c r="Q49" i="26"/>
  <c r="G49" i="26"/>
  <c r="G9" i="26"/>
  <c r="G57" i="26"/>
  <c r="Q13" i="26"/>
  <c r="AA49" i="26"/>
  <c r="C8" i="26"/>
  <c r="G13" i="26"/>
  <c r="M49" i="26"/>
  <c r="Q16" i="26"/>
  <c r="M8" i="26"/>
  <c r="Q8" i="26"/>
  <c r="L52" i="26"/>
  <c r="Z53" i="26"/>
  <c r="P14" i="26"/>
  <c r="L49" i="26"/>
  <c r="V52" i="26"/>
  <c r="V8" i="26"/>
  <c r="P53" i="26"/>
  <c r="B49" i="26"/>
  <c r="B8" i="26"/>
  <c r="V11" i="26"/>
  <c r="B52" i="26"/>
  <c r="V49" i="26"/>
  <c r="L11" i="26"/>
  <c r="B50" i="26"/>
  <c r="L50" i="26"/>
  <c r="L9" i="26"/>
  <c r="Z13" i="26"/>
  <c r="P13" i="26"/>
  <c r="F50" i="26"/>
  <c r="P48" i="26"/>
  <c r="P16" i="26"/>
  <c r="Z50" i="26"/>
  <c r="P55" i="26"/>
  <c r="Z55" i="26"/>
  <c r="Z14" i="26"/>
  <c r="F55" i="26"/>
  <c r="P57" i="26"/>
  <c r="F53" i="26"/>
  <c r="F9" i="26"/>
  <c r="F13" i="26"/>
  <c r="P54" i="26"/>
  <c r="P50" i="26"/>
  <c r="X16" i="26"/>
  <c r="N51" i="26"/>
  <c r="D13" i="26"/>
  <c r="X51" i="26"/>
  <c r="AM56" i="26" s="1"/>
  <c r="R7" i="26"/>
  <c r="N13" i="26"/>
  <c r="X10" i="26"/>
  <c r="D54" i="26"/>
  <c r="AB54" i="26"/>
  <c r="N15" i="26"/>
  <c r="H55" i="26"/>
  <c r="H14" i="26"/>
  <c r="N16" i="26"/>
  <c r="AB14" i="26"/>
  <c r="AB55" i="26"/>
  <c r="N57" i="26"/>
  <c r="AB13" i="26"/>
  <c r="D56" i="26"/>
  <c r="D15" i="26"/>
  <c r="N56" i="26"/>
  <c r="X15" i="26"/>
  <c r="AB57" i="26"/>
  <c r="R14" i="26"/>
  <c r="R8" i="26"/>
  <c r="AB49" i="26"/>
  <c r="R49" i="26"/>
  <c r="AB16" i="26"/>
  <c r="H16" i="26"/>
  <c r="R16" i="26"/>
  <c r="H49" i="26"/>
  <c r="R15" i="26"/>
  <c r="R52" i="26"/>
  <c r="R13" i="26"/>
  <c r="X57" i="26"/>
  <c r="D16" i="26"/>
  <c r="AB8" i="26"/>
  <c r="R54" i="26"/>
  <c r="AB15" i="26"/>
  <c r="R57" i="26"/>
  <c r="R11" i="26"/>
  <c r="R53" i="26"/>
  <c r="H53" i="26"/>
  <c r="AB12" i="26"/>
  <c r="AB53" i="26"/>
  <c r="H12" i="26"/>
  <c r="E9" i="26"/>
  <c r="I9" i="26"/>
  <c r="O9" i="26"/>
  <c r="AC50" i="26"/>
  <c r="Y9" i="26"/>
  <c r="O14" i="26"/>
  <c r="E50" i="26"/>
  <c r="S15" i="26"/>
  <c r="I12" i="26"/>
  <c r="AC53" i="26"/>
  <c r="I13" i="26"/>
  <c r="S12" i="26"/>
  <c r="Y55" i="26"/>
  <c r="S11" i="26"/>
  <c r="E57" i="26"/>
  <c r="S13" i="26"/>
  <c r="E16" i="26"/>
  <c r="Y57" i="26"/>
  <c r="I53" i="26"/>
  <c r="AC11" i="26"/>
  <c r="AC12" i="26"/>
  <c r="AC52" i="26"/>
  <c r="I11" i="26"/>
  <c r="Y8" i="26"/>
  <c r="Y54" i="26"/>
  <c r="E54" i="26"/>
  <c r="S54" i="26"/>
  <c r="E8" i="26"/>
  <c r="O16" i="26"/>
  <c r="S16" i="26"/>
  <c r="Y13" i="26"/>
  <c r="E55" i="26"/>
  <c r="O57" i="26"/>
  <c r="O49" i="26"/>
  <c r="O8" i="26"/>
  <c r="L56" i="26"/>
  <c r="V56" i="26"/>
  <c r="P52" i="26"/>
  <c r="Z52" i="26"/>
  <c r="P51" i="26"/>
  <c r="F7" i="26"/>
  <c r="P15" i="26"/>
  <c r="Z12" i="26"/>
  <c r="B15" i="26"/>
  <c r="P9" i="26"/>
  <c r="V15" i="26"/>
  <c r="P56" i="26"/>
  <c r="B56" i="26"/>
  <c r="F57" i="26"/>
  <c r="Z56" i="26"/>
  <c r="P7" i="26"/>
  <c r="Z48" i="26"/>
  <c r="AO48" i="26" s="1"/>
  <c r="Z57" i="26"/>
  <c r="P10" i="26"/>
  <c r="Z11" i="26"/>
  <c r="AC9" i="26"/>
  <c r="O53" i="26"/>
  <c r="AC15" i="26"/>
  <c r="S55" i="26"/>
  <c r="S48" i="26"/>
  <c r="E49" i="26"/>
  <c r="E13" i="26"/>
  <c r="I14" i="26"/>
  <c r="I56" i="26"/>
  <c r="S57" i="26"/>
  <c r="AC48" i="26"/>
  <c r="AR48" i="26" s="1"/>
  <c r="O54" i="26"/>
  <c r="S14" i="26"/>
  <c r="Y14" i="26"/>
  <c r="I15" i="26"/>
  <c r="S9" i="26"/>
  <c r="O55" i="26"/>
  <c r="AC56" i="26"/>
  <c r="S7" i="26"/>
  <c r="I54" i="26"/>
  <c r="Y53" i="26"/>
  <c r="AC55" i="26"/>
  <c r="AC14" i="26"/>
  <c r="S50" i="26"/>
  <c r="I7" i="26"/>
  <c r="E53" i="26"/>
  <c r="E12" i="26"/>
  <c r="Y12" i="26"/>
  <c r="I16" i="26"/>
  <c r="AL52" i="26"/>
  <c r="AN49" i="26"/>
  <c r="AN50" i="26"/>
  <c r="AN51" i="26"/>
  <c r="AC10" i="26"/>
  <c r="S8" i="26"/>
  <c r="AN48" i="26"/>
  <c r="AN52" i="26"/>
  <c r="AC16" i="26"/>
  <c r="I8" i="26"/>
  <c r="I49" i="26"/>
  <c r="AC8" i="26"/>
  <c r="AC49" i="26"/>
  <c r="I57" i="26"/>
  <c r="S51" i="26"/>
  <c r="I10" i="26"/>
  <c r="I51" i="26"/>
  <c r="S10" i="26"/>
  <c r="W57" i="26"/>
  <c r="AL53" i="26"/>
  <c r="AA50" i="26"/>
  <c r="Q56" i="26"/>
  <c r="G15" i="26"/>
  <c r="G56" i="26"/>
  <c r="AL49" i="26"/>
  <c r="Q15" i="26"/>
  <c r="AA56" i="26"/>
  <c r="Q50" i="26"/>
  <c r="AA57" i="26"/>
  <c r="AA9" i="26"/>
  <c r="Q12" i="26"/>
  <c r="G14" i="26"/>
  <c r="G55" i="26"/>
  <c r="Q55" i="26"/>
  <c r="AA55" i="26"/>
  <c r="AB50" i="26"/>
  <c r="AB11" i="26"/>
  <c r="H56" i="26"/>
  <c r="AM50" i="26"/>
  <c r="AM49" i="26"/>
  <c r="H9" i="26"/>
  <c r="H52" i="26"/>
  <c r="H11" i="26"/>
  <c r="AB9" i="26"/>
  <c r="R9" i="26"/>
  <c r="AM48" i="26"/>
  <c r="R56" i="26"/>
  <c r="R50" i="26"/>
  <c r="AM51" i="26"/>
  <c r="N8" i="26"/>
  <c r="R48" i="26"/>
  <c r="H7" i="26"/>
  <c r="AB7" i="26"/>
  <c r="H48" i="26"/>
  <c r="D49" i="26"/>
  <c r="AB48" i="26"/>
  <c r="X8" i="26"/>
  <c r="N49" i="26"/>
  <c r="D8" i="26"/>
  <c r="L48" i="26"/>
  <c r="L7" i="26"/>
  <c r="V7" i="26"/>
  <c r="B7" i="26"/>
  <c r="V48" i="26"/>
  <c r="AK48" i="26" s="1"/>
  <c r="F14" i="26"/>
  <c r="Z8" i="26"/>
  <c r="Z10" i="26"/>
  <c r="P8" i="26"/>
  <c r="F8" i="26"/>
  <c r="F49" i="26"/>
  <c r="P11" i="26"/>
  <c r="F11" i="26"/>
  <c r="F15" i="26"/>
  <c r="F10" i="26"/>
  <c r="F56" i="26"/>
  <c r="Z51" i="26"/>
  <c r="F48" i="26"/>
  <c r="Z49" i="26"/>
  <c r="F12" i="26"/>
  <c r="N18" i="26" l="1"/>
  <c r="C18" i="26"/>
  <c r="AL55" i="26"/>
  <c r="AL54" i="26"/>
  <c r="M18" i="26"/>
  <c r="AL50" i="26"/>
  <c r="AL51" i="26"/>
  <c r="W18" i="26"/>
  <c r="AP49" i="26"/>
  <c r="AP53" i="26"/>
  <c r="C59" i="26"/>
  <c r="M59" i="26"/>
  <c r="AA18" i="26"/>
  <c r="W59" i="26"/>
  <c r="Q59" i="26"/>
  <c r="Q18" i="26"/>
  <c r="G59" i="26"/>
  <c r="G18" i="26"/>
  <c r="V18" i="26"/>
  <c r="L18" i="26"/>
  <c r="B59" i="26"/>
  <c r="P59" i="26"/>
  <c r="B18" i="26"/>
  <c r="P18" i="26"/>
  <c r="AO49" i="26"/>
  <c r="L59" i="26"/>
  <c r="AM52" i="26"/>
  <c r="AM53" i="26"/>
  <c r="X59" i="26"/>
  <c r="AM54" i="26"/>
  <c r="AM55" i="26"/>
  <c r="AM57" i="26"/>
  <c r="N59" i="26"/>
  <c r="X18" i="26"/>
  <c r="D18" i="26"/>
  <c r="D59" i="26"/>
  <c r="R18" i="26"/>
  <c r="H59" i="26"/>
  <c r="H18" i="26"/>
  <c r="O18" i="26"/>
  <c r="Y18" i="26"/>
  <c r="AN56" i="26"/>
  <c r="S18" i="26"/>
  <c r="E59" i="26"/>
  <c r="I18" i="26"/>
  <c r="E18" i="26"/>
  <c r="S59" i="26"/>
  <c r="O59" i="26"/>
  <c r="I59" i="26"/>
  <c r="AP55" i="26"/>
  <c r="AR55" i="26"/>
  <c r="F18" i="26"/>
  <c r="F59" i="26"/>
  <c r="AN55" i="26"/>
  <c r="AC18" i="26"/>
  <c r="Y59" i="26"/>
  <c r="AN54" i="26"/>
  <c r="AN53" i="26"/>
  <c r="AN57" i="26"/>
  <c r="AP56" i="26"/>
  <c r="AP50" i="26"/>
  <c r="AP52" i="26"/>
  <c r="AR53" i="26"/>
  <c r="AO53" i="26"/>
  <c r="AP57" i="26"/>
  <c r="AA59" i="26"/>
  <c r="AR52" i="26"/>
  <c r="AR56" i="26"/>
  <c r="AR51" i="26"/>
  <c r="AR49" i="26"/>
  <c r="AR50" i="26"/>
  <c r="AR57" i="26"/>
  <c r="AR54" i="26"/>
  <c r="AC59" i="26"/>
  <c r="AL57" i="26"/>
  <c r="AP54" i="26"/>
  <c r="AP51" i="26"/>
  <c r="AB18" i="26"/>
  <c r="R59" i="26"/>
  <c r="AQ50" i="26"/>
  <c r="AQ48" i="26"/>
  <c r="AQ57" i="26"/>
  <c r="AQ55" i="26"/>
  <c r="AB59" i="26"/>
  <c r="AQ52" i="26"/>
  <c r="AQ53" i="26"/>
  <c r="AQ49" i="26"/>
  <c r="AQ51" i="26"/>
  <c r="AQ54" i="26"/>
  <c r="AQ56" i="26"/>
  <c r="AO50" i="26"/>
  <c r="AO51" i="26"/>
  <c r="AK54" i="26"/>
  <c r="AK57" i="26"/>
  <c r="AK49" i="26"/>
  <c r="AK51" i="26"/>
  <c r="AK53" i="26"/>
  <c r="AK50" i="26"/>
  <c r="V59" i="26"/>
  <c r="AK56" i="26"/>
  <c r="AK55" i="26"/>
  <c r="AK52" i="26"/>
  <c r="AO56" i="26"/>
  <c r="AO52" i="26"/>
  <c r="AO55" i="26"/>
  <c r="Z18" i="26"/>
  <c r="Z59" i="26"/>
  <c r="AO57" i="26"/>
  <c r="AO54" i="2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75E99A-4FBB-4B5E-8F36-3E3510BF85B7}" keepAlive="1" name="Query - Germany_17_Number_lightpaths" description="Connection to the 'Germany_17_Number_lightpaths' query in the workbook." type="5" refreshedVersion="8" background="1" saveData="1">
    <dbPr connection="Provider=Microsoft.Mashup.OleDb.1;Data Source=$Workbook$;Location=Germany_17_Number_lightpaths;Extended Properties=&quot;&quot;" command="SELECT * FROM [Germany_17_Number_lightpaths]"/>
  </connection>
  <connection id="2" xr16:uid="{F0875C98-95F8-4C09-91DB-6D969181A060}" keepAlive="1" name="Query - Germany_17_Number_lightpaths (2)" description="Connection to the 'Germany_17_Number_lightpaths (2)' query in the workbook." type="5" refreshedVersion="0" background="1">
    <dbPr connection="Provider=Microsoft.Mashup.OleDb.1;Data Source=$Workbook$;Location=&quot;Germany_17_Number_lightpaths (2)&quot;;Extended Properties=&quot;&quot;" command="SELECT * FROM [Germany_17_Number_lightpaths (2)]"/>
  </connection>
  <connection id="3" xr16:uid="{7CD5BCCE-4796-4A6D-BA0C-05B7AF7ED744}" keepAlive="1" name="Query - Germany_17_Number_lightpaths (3)" description="Connection to the 'Germany_17_Number_lightpaths (3)' query in the workbook." type="5" refreshedVersion="0" background="1">
    <dbPr connection="Provider=Microsoft.Mashup.OleDb.1;Data Source=$Workbook$;Location=&quot;Germany_17_Number_lightpaths (3)&quot;;Extended Properties=&quot;&quot;" command="SELECT * FROM [Germany_17_Number_lightpaths (3)]"/>
  </connection>
  <connection id="4" xr16:uid="{7FAEFC67-AD4B-48B2-B155-5FA3EBE45634}" keepAlive="1" name="Query - Germany_17_Upgrade_order" description="Connection to the 'Germany_17_Upgrade_order' query in the workbook." type="5" refreshedVersion="8" background="1" saveData="1">
    <dbPr connection="Provider=Microsoft.Mashup.OleDb.1;Data Source=$Workbook$;Location=Germany_17_Upgrade_order;Extended Properties=&quot;&quot;" command="SELECT * FROM [Germany_17_Upgrade_order]"/>
  </connection>
  <connection id="5" xr16:uid="{68DAC577-DC38-41FB-BC65-D99A37EE1602}" keepAlive="1" name="Query - Germany_17_Upgrade_order (2)" description="Connection to the 'Germany_17_Upgrade_order (2)' query in the workbook." type="5" refreshedVersion="0" background="1">
    <dbPr connection="Provider=Microsoft.Mashup.OleDb.1;Data Source=$Workbook$;Location=&quot;Germany_17_Upgrade_order (2)&quot;;Extended Properties=&quot;&quot;" command="SELECT * FROM [Germany_17_Upgrade_order (2)]"/>
  </connection>
  <connection id="6" xr16:uid="{8F21B197-E5BB-4EE3-A9AD-5C1DB9321867}" keepAlive="1" name="Query - Germany_17_Upgrade_order (3)" description="Connection to the 'Germany_17_Upgrade_order (3)' query in the workbook." type="5" refreshedVersion="0" background="1">
    <dbPr connection="Provider=Microsoft.Mashup.OleDb.1;Data Source=$Workbook$;Location=&quot;Germany_17_Upgrade_order (3)&quot;;Extended Properties=&quot;&quot;" command="SELECT * FROM [Germany_17_Upgrade_order (3)]"/>
  </connection>
  <connection id="7" xr16:uid="{E312ED12-672A-476D-BB4D-286875231C0F}" keepAlive="1" name="Query - Germany_17_Upgrade_order (4)" description="Connection to the 'Germany_17_Upgrade_order (4)' query in the workbook." type="5" refreshedVersion="0" background="1">
    <dbPr connection="Provider=Microsoft.Mashup.OleDb.1;Data Source=$Workbook$;Location=&quot;Germany_17_Upgrade_order (4)&quot;;Extended Properties=&quot;&quot;" command="SELECT * FROM [Germany_17_Upgrade_order (4)]"/>
  </connection>
  <connection id="8" xr16:uid="{E87C0B4E-8212-4C20-AA2D-E9FFF8CB130D}" keepAlive="1" name="Query - Nobel_EU_Number_lightpaths" description="Connection to the 'Nobel_EU_Number_lightpaths' query in the workbook." type="5" refreshedVersion="8" background="1" saveData="1">
    <dbPr connection="Provider=Microsoft.Mashup.OleDb.1;Data Source=$Workbook$;Location=Nobel_EU_Number_lightpaths;Extended Properties=&quot;&quot;" command="SELECT * FROM [Nobel_EU_Number_lightpaths]"/>
  </connection>
  <connection id="9" xr16:uid="{DB632A41-5917-4DDF-A21E-E9873A6CC4CC}" keepAlive="1" name="Query - Nobel_EU_Number_lightpaths (2)" description="Connection to the 'Nobel_EU_Number_lightpaths (2)' query in the workbook." type="5" refreshedVersion="0" background="1">
    <dbPr connection="Provider=Microsoft.Mashup.OleDb.1;Data Source=$Workbook$;Location=&quot;Nobel_EU_Number_lightpaths (2)&quot;;Extended Properties=&quot;&quot;" command="SELECT * FROM [Nobel_EU_Number_lightpaths (2)]"/>
  </connection>
  <connection id="10" xr16:uid="{C5946B41-BB8F-40E4-B448-2AFD441AD515}" keepAlive="1" name="Query - Nobel_EU_Number_lightpaths (3)" description="Connection to the 'Nobel_EU_Number_lightpaths (3)' query in the workbook." type="5" refreshedVersion="0" background="1">
    <dbPr connection="Provider=Microsoft.Mashup.OleDb.1;Data Source=$Workbook$;Location=&quot;Nobel_EU_Number_lightpaths (3)&quot;;Extended Properties=&quot;&quot;" command="SELECT * FROM [Nobel_EU_Number_lightpaths (3)]"/>
  </connection>
  <connection id="11" xr16:uid="{58F142DB-7A79-48E8-B9F1-4E9307B9CE21}" keepAlive="1" name="Query - Nobel_EU_Upgrade_order" description="Connection to the 'Nobel_EU_Upgrade_order' query in the workbook." type="5" refreshedVersion="0" background="1">
    <dbPr connection="Provider=Microsoft.Mashup.OleDb.1;Data Source=$Workbook$;Location=Nobel_EU_Upgrade_order;Extended Properties=&quot;&quot;" command="SELECT * FROM [Nobel_EU_Upgrade_order]"/>
  </connection>
  <connection id="12" xr16:uid="{E3C41E8D-943A-46B5-BEEC-EBBCE053EEFD}" keepAlive="1" name="Query - Nobel_EU_Upgrade_order (2)" description="Connection to the 'Nobel_EU_Upgrade_order (2)' query in the workbook." type="5" refreshedVersion="0" background="1">
    <dbPr connection="Provider=Microsoft.Mashup.OleDb.1;Data Source=$Workbook$;Location=&quot;Nobel_EU_Upgrade_order (2)&quot;;Extended Properties=&quot;&quot;" command="SELECT * FROM [Nobel_EU_Upgrade_order (2)]"/>
  </connection>
  <connection id="13" xr16:uid="{989B57D1-968C-4B74-8AD7-CC80C9706C11}" keepAlive="1" name="Query - Nobel_EU_Upgrade_order (3)" description="Connection to the 'Nobel_EU_Upgrade_order (3)' query in the workbook." type="5" refreshedVersion="0" background="1">
    <dbPr connection="Provider=Microsoft.Mashup.OleDb.1;Data Source=$Workbook$;Location=&quot;Nobel_EU_Upgrade_order (3)&quot;;Extended Properties=&quot;&quot;" command="SELECT * FROM [Nobel_EU_Upgrade_order (3)]"/>
  </connection>
  <connection id="14" xr16:uid="{2C717054-D8FA-4E38-B624-D7F0937FCA9C}" keepAlive="1" name="Query - Nobel_EU_Upgrade_order (4)" description="Connection to the 'Nobel_EU_Upgrade_order (4)' query in the workbook." type="5" refreshedVersion="0" background="1">
    <dbPr connection="Provider=Microsoft.Mashup.OleDb.1;Data Source=$Workbook$;Location=&quot;Nobel_EU_Upgrade_order (4)&quot;;Extended Properties=&quot;&quot;" command="SELECT * FROM [Nobel_EU_Upgrade_order (4)]"/>
  </connection>
  <connection id="15" xr16:uid="{C8518690-C125-4941-87E1-B4642A2B4B12}" keepAlive="1" name="Query - Spain_Number_lightpaths" description="Connection to the 'Spain_Number_lightpaths' query in the workbook." type="5" refreshedVersion="0" background="1">
    <dbPr connection="Provider=Microsoft.Mashup.OleDb.1;Data Source=$Workbook$;Location=Spain_Number_lightpaths;Extended Properties=&quot;&quot;" command="SELECT * FROM [Spain_Number_lightpaths]"/>
  </connection>
  <connection id="16" xr16:uid="{DC85E97E-E964-406B-A6B2-D577CBF96D0D}" keepAlive="1" name="Query - Spain_Number_lightpaths (2)" description="Connection to the 'Spain_Number_lightpaths (2)' query in the workbook." type="5" refreshedVersion="8" background="1" saveData="1">
    <dbPr connection="Provider=Microsoft.Mashup.OleDb.1;Data Source=$Workbook$;Location=&quot;Spain_Number_lightpaths (2)&quot;;Extended Properties=&quot;&quot;" command="SELECT * FROM [Spain_Number_lightpaths (2)]"/>
  </connection>
  <connection id="17" xr16:uid="{6194C4D7-F36E-4FC2-95F1-952D70A13400}" keepAlive="1" name="Query - Spain_Number_lightpaths (3)" description="Connection to the 'Spain_Number_lightpaths (3)' query in the workbook." type="5" refreshedVersion="0" background="1">
    <dbPr connection="Provider=Microsoft.Mashup.OleDb.1;Data Source=$Workbook$;Location=&quot;Spain_Number_lightpaths (3)&quot;;Extended Properties=&quot;&quot;" command="SELECT * FROM [Spain_Number_lightpaths (3)]"/>
  </connection>
  <connection id="18" xr16:uid="{50CE840F-6923-4C26-93CD-16A508EA87F4}" keepAlive="1" name="Query - Spain_Upgrade_order" description="Connection to the 'Spain_Upgrade_order' query in the workbook." type="5" refreshedVersion="8" background="1" saveData="1">
    <dbPr connection="Provider=Microsoft.Mashup.OleDb.1;Data Source=$Workbook$;Location=Spain_Upgrade_order;Extended Properties=&quot;&quot;" command="SELECT * FROM [Spain_Upgrade_order]"/>
  </connection>
  <connection id="19" xr16:uid="{F6C2BA95-9645-4C7B-B268-F28702F6F230}" keepAlive="1" name="Query - Spain_Upgrade_order (2)" description="Connection to the 'Spain_Upgrade_order (2)' query in the workbook." type="5" refreshedVersion="0" background="1">
    <dbPr connection="Provider=Microsoft.Mashup.OleDb.1;Data Source=$Workbook$;Location=&quot;Spain_Upgrade_order (2)&quot;;Extended Properties=&quot;&quot;" command="SELECT * FROM [Spain_Upgrade_order (2)]"/>
  </connection>
  <connection id="20" xr16:uid="{CEA10770-A10A-44B5-92D5-A5568A27CD26}" keepAlive="1" name="Query - Spain_Upgrade_order (3)" description="Connection to the 'Spain_Upgrade_order (3)' query in the workbook." type="5" refreshedVersion="0" background="1">
    <dbPr connection="Provider=Microsoft.Mashup.OleDb.1;Data Source=$Workbook$;Location=&quot;Spain_Upgrade_order (3)&quot;;Extended Properties=&quot;&quot;" command="SELECT * FROM [Spain_Upgrade_order (3)]"/>
  </connection>
  <connection id="21" xr16:uid="{AA7695A9-7183-484D-964D-62E161C738BF}" keepAlive="1" name="Query - Spain_Upgrade_order (4)" description="Connection to the 'Spain_Upgrade_order (4)' query in the workbook." type="5" refreshedVersion="0" background="1">
    <dbPr connection="Provider=Microsoft.Mashup.OleDb.1;Data Source=$Workbook$;Location=&quot;Spain_Upgrade_order (4)&quot;;Extended Properties=&quot;&quot;" command="SELECT * FROM [Spain_Upgrade_order (4)]"/>
  </connection>
  <connection id="22" xr16:uid="{008B319E-B855-4F01-B9E0-BFE8149AABFA}" keepAlive="1" name="Query - Sweden_Number_lightpaths" description="Connection to the 'Sweden_Number_lightpaths' query in the workbook." type="5" refreshedVersion="8" background="1" saveData="1">
    <dbPr connection="Provider=Microsoft.Mashup.OleDb.1;Data Source=$Workbook$;Location=Sweden_Number_lightpaths;Extended Properties=&quot;&quot;" command="SELECT * FROM [Sweden_Number_lightpaths]"/>
  </connection>
  <connection id="23" xr16:uid="{44F0C849-2A96-46E4-A646-D2C336F76D80}" keepAlive="1" name="Query - Sweden_Number_lightpaths (2)" description="Connection to the 'Sweden_Number_lightpaths (2)' query in the workbook." type="5" refreshedVersion="0" background="1">
    <dbPr connection="Provider=Microsoft.Mashup.OleDb.1;Data Source=$Workbook$;Location=&quot;Sweden_Number_lightpaths (2)&quot;;Extended Properties=&quot;&quot;" command="SELECT * FROM [Sweden_Number_lightpaths (2)]"/>
  </connection>
  <connection id="24" xr16:uid="{5D11496F-A65F-4D3F-AD09-9F1D9ABC0F97}" keepAlive="1" name="Query - Sweden_Number_lightpaths (3)" description="Connection to the 'Sweden_Number_lightpaths (3)' query in the workbook." type="5" refreshedVersion="0" background="1">
    <dbPr connection="Provider=Microsoft.Mashup.OleDb.1;Data Source=$Workbook$;Location=&quot;Sweden_Number_lightpaths (3)&quot;;Extended Properties=&quot;&quot;" command="SELECT * FROM [Sweden_Number_lightpaths (3)]"/>
  </connection>
  <connection id="25" xr16:uid="{EAFAA398-1A22-4EA3-B925-07EF634F75B4}" keepAlive="1" name="Query - Sweden_Upgrade_order" description="Connection to the 'Sweden_Upgrade_order' query in the workbook." type="5" refreshedVersion="8" background="1" saveData="1">
    <dbPr connection="Provider=Microsoft.Mashup.OleDb.1;Data Source=$Workbook$;Location=Sweden_Upgrade_order;Extended Properties=&quot;&quot;" command="SELECT * FROM [Sweden_Upgrade_order]"/>
  </connection>
  <connection id="26" xr16:uid="{3BF96449-2052-431B-8643-08DC101967BC}" keepAlive="1" name="Query - Sweden_Upgrade_order (2)" description="Connection to the 'Sweden_Upgrade_order (2)' query in the workbook." type="5" refreshedVersion="0" background="1">
    <dbPr connection="Provider=Microsoft.Mashup.OleDb.1;Data Source=$Workbook$;Location=&quot;Sweden_Upgrade_order (2)&quot;;Extended Properties=&quot;&quot;" command="SELECT * FROM [Sweden_Upgrade_order (2)]"/>
  </connection>
  <connection id="27" xr16:uid="{D37D95C3-5FBD-48DB-8FC4-605F279A9CAC}" keepAlive="1" name="Query - Sweden_Upgrade_order (3)" description="Connection to the 'Sweden_Upgrade_order (3)' query in the workbook." type="5" refreshedVersion="0" background="1">
    <dbPr connection="Provider=Microsoft.Mashup.OleDb.1;Data Source=$Workbook$;Location=&quot;Sweden_Upgrade_order (3)&quot;;Extended Properties=&quot;&quot;" command="SELECT * FROM [Sweden_Upgrade_order (3)]"/>
  </connection>
  <connection id="28" xr16:uid="{649A7916-4BEB-4B28-95D5-EA3587573048}" keepAlive="1" name="Query - Sweden_Upgrade_order (4)" description="Connection to the 'Sweden_Upgrade_order (4)' query in the workbook." type="5" refreshedVersion="0" background="1">
    <dbPr connection="Provider=Microsoft.Mashup.OleDb.1;Data Source=$Workbook$;Location=&quot;Sweden_Upgrade_order (4)&quot;;Extended Properties=&quot;&quot;" command="SELECT * FROM [Sweden_Upgrade_order (4)]"/>
  </connection>
  <connection id="29" xr16:uid="{144BA583-D529-449C-8A39-241675D43909}" keepAlive="1" name="Query - Sweden_Upgrade_order (5)" description="Connection to the 'Sweden_Upgrade_order (5)' query in the workbook." type="5" refreshedVersion="0" background="1">
    <dbPr connection="Provider=Microsoft.Mashup.OleDb.1;Data Source=$Workbook$;Location=&quot;Sweden_Upgrade_order (5)&quot;;Extended Properties=&quot;&quot;" command="SELECT * FROM [Sweden_Upgrade_order (5)]"/>
  </connection>
  <connection id="30" xr16:uid="{4602FE13-1F4C-4E55-BB77-A08C275DBE6B}" keepAlive="1" name="Query - Sweden_Upgrade_order (6)" description="Connection to the 'Sweden_Upgrade_order (6)' query in the workbook." type="5" refreshedVersion="0" background="1">
    <dbPr connection="Provider=Microsoft.Mashup.OleDb.1;Data Source=$Workbook$;Location=&quot;Sweden_Upgrade_order (6)&quot;;Extended Properties=&quot;&quot;" command="SELECT * FROM [Sweden_Upgrade_order (6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<sst xmlns="http://schemas.openxmlformats.org/spreadsheetml/2006/main" count="3528" uniqueCount="205">
  <si>
    <t>X</t>
  </si>
  <si>
    <t>Y</t>
  </si>
  <si>
    <t>Z</t>
  </si>
  <si>
    <t>Year</t>
  </si>
  <si>
    <t>Total Cost  (CASE 1)</t>
  </si>
  <si>
    <t>Total Cost (CASE 2)</t>
  </si>
  <si>
    <t>Spain</t>
  </si>
  <si>
    <t>Sweden</t>
  </si>
  <si>
    <t>Germany_17</t>
  </si>
  <si>
    <t>Nobel_EU</t>
  </si>
  <si>
    <t>cost per bit</t>
  </si>
  <si>
    <t>provided data rate</t>
  </si>
  <si>
    <t>Germany</t>
  </si>
  <si>
    <t>Nobel EU</t>
  </si>
  <si>
    <t>Column1</t>
  </si>
  <si>
    <t>0 C-L</t>
  </si>
  <si>
    <t>0 L-S</t>
  </si>
  <si>
    <t>0 S-C</t>
  </si>
  <si>
    <t>1 C-L</t>
  </si>
  <si>
    <t>1 L-S</t>
  </si>
  <si>
    <t>1 S-C</t>
  </si>
  <si>
    <t>2 C-L</t>
  </si>
  <si>
    <t>2 L-S</t>
  </si>
  <si>
    <t>2 S-C</t>
  </si>
  <si>
    <t>3 C-L</t>
  </si>
  <si>
    <t>3 L-S</t>
  </si>
  <si>
    <t>3 S-C</t>
  </si>
  <si>
    <t>4 C-L</t>
  </si>
  <si>
    <t>4 L-S</t>
  </si>
  <si>
    <t>4 S-C</t>
  </si>
  <si>
    <t>5 C-L</t>
  </si>
  <si>
    <t>5 L-S</t>
  </si>
  <si>
    <t>5 S-C</t>
  </si>
  <si>
    <t>6 C-L</t>
  </si>
  <si>
    <t>6 L-S</t>
  </si>
  <si>
    <t>6 S-C</t>
  </si>
  <si>
    <t>7 C-L</t>
  </si>
  <si>
    <t>7 L-S</t>
  </si>
  <si>
    <t>7 S-C</t>
  </si>
  <si>
    <t>8 C-L</t>
  </si>
  <si>
    <t>8 L-S</t>
  </si>
  <si>
    <t>8 S-C</t>
  </si>
  <si>
    <t>9 C-L</t>
  </si>
  <si>
    <t>9 L-S</t>
  </si>
  <si>
    <t>9 S-C</t>
  </si>
  <si>
    <t>Cost of Upgrade (CASE 1)</t>
  </si>
  <si>
    <t>Cost of Upgrade (CASE 2)</t>
  </si>
  <si>
    <t>Cost of Transponders (CASE 1)</t>
  </si>
  <si>
    <t>Cost of Transponders (CASE 2)</t>
  </si>
  <si>
    <t>Cost of WSS (CASE 1)</t>
  </si>
  <si>
    <t>Cost of WSS (CASE 2)</t>
  </si>
  <si>
    <t>Column2</t>
  </si>
  <si>
    <t>Column3</t>
  </si>
  <si>
    <t>2Y</t>
  </si>
  <si>
    <t>Cases \ Year</t>
  </si>
  <si>
    <t>Case 1</t>
  </si>
  <si>
    <t>Case 2</t>
  </si>
  <si>
    <t>Activate C (for each link)</t>
  </si>
  <si>
    <t>Cost Case 1</t>
  </si>
  <si>
    <t>Amplifier C x S spans of 80 kmx2</t>
  </si>
  <si>
    <t>2S-2</t>
  </si>
  <si>
    <t>Amplifier C x2</t>
  </si>
  <si>
    <t>WSS(1x9 band C) x2</t>
  </si>
  <si>
    <t>DEMUX x1</t>
  </si>
  <si>
    <t>0.04</t>
  </si>
  <si>
    <t>MUX x1</t>
  </si>
  <si>
    <t xml:space="preserve">Total </t>
  </si>
  <si>
    <t>10.08+2S</t>
  </si>
  <si>
    <t>C to L transition (for each link)</t>
  </si>
  <si>
    <t xml:space="preserve">Cost Case 1 </t>
  </si>
  <si>
    <t>Amplifier L x S spans of 80 kmx2</t>
  </si>
  <si>
    <t>(S-1)x2.4</t>
  </si>
  <si>
    <t>Demux x S spans</t>
  </si>
  <si>
    <t>(S-1)x0.04</t>
  </si>
  <si>
    <t>Mux x S spans</t>
  </si>
  <si>
    <t>Amplifier L x2</t>
  </si>
  <si>
    <t>2.4</t>
  </si>
  <si>
    <t xml:space="preserve">WSS(1x9 band L/C)x2 </t>
  </si>
  <si>
    <t>AO-WC x 2</t>
  </si>
  <si>
    <t>--</t>
  </si>
  <si>
    <t>11.92+2.48S</t>
  </si>
  <si>
    <t>L to S transition (for each link)</t>
  </si>
  <si>
    <t>Amplifier S X S spans of 80 kmx2</t>
  </si>
  <si>
    <t>(S-1)x2X</t>
  </si>
  <si>
    <t>X is 1.2 or 1.5</t>
  </si>
  <si>
    <t>Amplifier Sx2</t>
  </si>
  <si>
    <t>2X</t>
  </si>
  <si>
    <t>WSS (1x9 band S/C) x2</t>
  </si>
  <si>
    <t>10X</t>
  </si>
  <si>
    <t>AO-WC x2</t>
  </si>
  <si>
    <t>X(10+2S)</t>
  </si>
  <si>
    <t>S to C (new fiber, for each link)</t>
  </si>
  <si>
    <t>Fiber (length link L)x2</t>
  </si>
  <si>
    <t>2LZ</t>
  </si>
  <si>
    <t>Z goes from 0 to 0.8</t>
  </si>
  <si>
    <t>Total</t>
  </si>
  <si>
    <t>10.08+2S+2LZ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</si>
  <si>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</si>
  <si>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</si>
  <si>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</si>
  <si>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</si>
  <si>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</si>
  <si>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</si>
  <si>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</si>
  <si>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</si>
  <si>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</si>
  <si>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</si>
  <si>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</si>
  <si>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</si>
  <si>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</si>
  <si>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Number of Transponders</t>
  </si>
  <si>
    <t>Factor X</t>
  </si>
  <si>
    <t>Cost Case 1 (CU)</t>
  </si>
  <si>
    <t>Cost Case 2 (CU)</t>
  </si>
  <si>
    <t>Band</t>
  </si>
  <si>
    <t>Number of WSS</t>
  </si>
  <si>
    <t>factor X</t>
  </si>
  <si>
    <t>Node</t>
  </si>
  <si>
    <t>Fiber</t>
  </si>
  <si>
    <t>Number_lightpaths</t>
  </si>
  <si>
    <t>WSS</t>
  </si>
  <si>
    <t>Ports left</t>
  </si>
  <si>
    <t>Amsterdam</t>
  </si>
  <si>
    <t>Athens</t>
  </si>
  <si>
    <t>Barcelona</t>
  </si>
  <si>
    <t>Belgrade</t>
  </si>
  <si>
    <t>Berlin</t>
  </si>
  <si>
    <t>Bordeaux</t>
  </si>
  <si>
    <t>Brussels</t>
  </si>
  <si>
    <t>Budapest</t>
  </si>
  <si>
    <t>Copenhagen</t>
  </si>
  <si>
    <t>Dublin</t>
  </si>
  <si>
    <t>Frankfurt</t>
  </si>
  <si>
    <t>Glasgow</t>
  </si>
  <si>
    <t>Hamburg</t>
  </si>
  <si>
    <t>London</t>
  </si>
  <si>
    <t>Lyon</t>
  </si>
  <si>
    <t>Madrid</t>
  </si>
  <si>
    <t>Milan</t>
  </si>
  <si>
    <t>Munich</t>
  </si>
  <si>
    <t>Oslo</t>
  </si>
  <si>
    <t>Paris</t>
  </si>
  <si>
    <t>Prague</t>
  </si>
  <si>
    <t>Rome</t>
  </si>
  <si>
    <t>Stockholm</t>
  </si>
  <si>
    <t>Strasbourg</t>
  </si>
  <si>
    <t>Vienna</t>
  </si>
  <si>
    <t>Warsaw</t>
  </si>
  <si>
    <t>Zagreb</t>
  </si>
  <si>
    <t>Zurich</t>
  </si>
  <si>
    <t>Bremen</t>
  </si>
  <si>
    <t>Dortmund</t>
  </si>
  <si>
    <t>Duesseldorf</t>
  </si>
  <si>
    <t>Essen</t>
  </si>
  <si>
    <t>Hannover</t>
  </si>
  <si>
    <t>Karlsruhe</t>
  </si>
  <si>
    <t>Koeln</t>
  </si>
  <si>
    <t>Leipzig</t>
  </si>
  <si>
    <t>Mannheim</t>
  </si>
  <si>
    <t>Muenchen</t>
  </si>
  <si>
    <t>Norden</t>
  </si>
  <si>
    <t>Nuernberg</t>
  </si>
  <si>
    <t>Stuttgart</t>
  </si>
  <si>
    <t>Ulm</t>
  </si>
  <si>
    <t>Andalucia</t>
  </si>
  <si>
    <t>Aragon</t>
  </si>
  <si>
    <t>Asturias</t>
  </si>
  <si>
    <t>Baleares</t>
  </si>
  <si>
    <t>Cantabria</t>
  </si>
  <si>
    <t>Castilla La Mancha</t>
  </si>
  <si>
    <t>Castilla Y Leon</t>
  </si>
  <si>
    <t>Cataluna</t>
  </si>
  <si>
    <t>Extremadura</t>
  </si>
  <si>
    <t>Galacia</t>
  </si>
  <si>
    <t>Murcia</t>
  </si>
  <si>
    <t>Nacional</t>
  </si>
  <si>
    <t>Navarra</t>
  </si>
  <si>
    <t>Pais Vasco</t>
  </si>
  <si>
    <t>Rioja</t>
  </si>
  <si>
    <t>Valencia</t>
  </si>
  <si>
    <t>Boras</t>
  </si>
  <si>
    <t>Borlange</t>
  </si>
  <si>
    <t>Gavle</t>
  </si>
  <si>
    <t>Goteborg</t>
  </si>
  <si>
    <t>Halmstad</t>
  </si>
  <si>
    <t>Jonkoping</t>
  </si>
  <si>
    <t>Kalmar</t>
  </si>
  <si>
    <t>Karlstad</t>
  </si>
  <si>
    <t>Kiruna</t>
  </si>
  <si>
    <t>Kristianstad</t>
  </si>
  <si>
    <t>Linkoping</t>
  </si>
  <si>
    <t>Lulea</t>
  </si>
  <si>
    <t>Lund</t>
  </si>
  <si>
    <t>Malmo</t>
  </si>
  <si>
    <t>Orebro</t>
  </si>
  <si>
    <t>Ronneby</t>
  </si>
  <si>
    <t>Skovde</t>
  </si>
  <si>
    <t>Sundsvall</t>
  </si>
  <si>
    <t>Trollhattan</t>
  </si>
  <si>
    <t>Umea</t>
  </si>
  <si>
    <t>Uppsala</t>
  </si>
  <si>
    <t>Vasten</t>
  </si>
  <si>
    <t>Vaxjo</t>
  </si>
  <si>
    <t>Visby</t>
  </si>
  <si>
    <t>2*(S-1)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</si>
</sst>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5" borderId="0" xfId="0" applyFill="1"/>
    <xf numFmtId="49" fontId="0" fillId="0" borderId="0" xfId="0" applyNumberFormat="1"/>
    <xf numFmtId="0" fontId="0" fillId="0" borderId="0" xfId="0" quotePrefix="1"/>
    <xf numFmtId="2" fontId="0" fillId="5" borderId="1" xfId="0" applyNumberFormat="1" applyFill="1" applyBorder="1" applyAlignment="1">
      <alignment horizontal="center"/>
    </xf>
    <xf numFmtId="0" fontId="0" fillId="6" borderId="0" xfId="0" applyFill="1"/>
    <xf numFmtId="2" fontId="0" fillId="6" borderId="0" xfId="0" applyNumberFormat="1" applyFill="1"/>
    <xf numFmtId="0" fontId="0" fillId="7" borderId="0" xfId="0" applyFill="1"/>
    <xf numFmtId="2" fontId="0" fillId="5" borderId="0" xfId="0" applyNumberFormat="1" applyFill="1"/>
    <xf numFmtId="1" fontId="0" fillId="2" borderId="2" xfId="0" applyNumberForma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/>
    <xf numFmtId="1" fontId="0" fillId="2" borderId="1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" fontId="0" fillId="0" borderId="3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0" borderId="8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42"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" formatCode="0"/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x=1.5</a:t>
            </a:r>
            <a:r>
              <a:rPr lang="en-US" baseline="0"/>
              <a:t> y=0.5 z=0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Conclusion!$B$7:$I$7</c:f>
              <c:numCache>
                <c:formatCode>General</c:formatCode>
                <c:ptCount val="8"/>
                <c:pt idx="0">
                  <c:v>27334.400000000001</c:v>
                </c:pt>
                <c:pt idx="1">
                  <c:v>34276</c:v>
                </c:pt>
                <c:pt idx="2">
                  <c:v>22754.400000000001</c:v>
                </c:pt>
                <c:pt idx="3">
                  <c:v>41902.800000000003</c:v>
                </c:pt>
                <c:pt idx="4">
                  <c:v>25652</c:v>
                </c:pt>
                <c:pt idx="5">
                  <c:v>28180</c:v>
                </c:pt>
                <c:pt idx="6">
                  <c:v>21676</c:v>
                </c:pt>
                <c:pt idx="7">
                  <c:v>37524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78-4E57-8D62-F62B02CB45C2}"/>
            </c:ext>
          </c:extLst>
        </c:ser>
        <c:ser>
          <c:idx val="1"/>
          <c:order val="1"/>
          <c:tx>
            <c:strRef>
              <c:f>Conclusion!$A$8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Conclusion!$B$8:$I$8</c:f>
              <c:numCache>
                <c:formatCode>General</c:formatCode>
                <c:ptCount val="8"/>
                <c:pt idx="0">
                  <c:v>5525.6</c:v>
                </c:pt>
                <c:pt idx="1">
                  <c:v>2794.8</c:v>
                </c:pt>
                <c:pt idx="2">
                  <c:v>5970.4</c:v>
                </c:pt>
                <c:pt idx="3">
                  <c:v>4999.2000000000007</c:v>
                </c:pt>
                <c:pt idx="4">
                  <c:v>4800</c:v>
                </c:pt>
                <c:pt idx="5">
                  <c:v>1972</c:v>
                </c:pt>
                <c:pt idx="6">
                  <c:v>5188</c:v>
                </c:pt>
                <c:pt idx="7">
                  <c:v>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78-4E57-8D62-F62B02CB45C2}"/>
            </c:ext>
          </c:extLst>
        </c:ser>
        <c:ser>
          <c:idx val="2"/>
          <c:order val="2"/>
          <c:tx>
            <c:strRef>
              <c:f>Conclusion!$A$9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Conclusion!$B$9:$I$9</c:f>
              <c:numCache>
                <c:formatCode>General</c:formatCode>
                <c:ptCount val="8"/>
                <c:pt idx="0">
                  <c:v>8079.2000000000007</c:v>
                </c:pt>
                <c:pt idx="1">
                  <c:v>5557.2</c:v>
                </c:pt>
                <c:pt idx="2">
                  <c:v>8286.7999999999993</c:v>
                </c:pt>
                <c:pt idx="3">
                  <c:v>11462</c:v>
                </c:pt>
                <c:pt idx="4">
                  <c:v>6680</c:v>
                </c:pt>
                <c:pt idx="5">
                  <c:v>3916</c:v>
                </c:pt>
                <c:pt idx="6">
                  <c:v>6532</c:v>
                </c:pt>
                <c:pt idx="7">
                  <c:v>8352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78-4E57-8D62-F62B02CB45C2}"/>
            </c:ext>
          </c:extLst>
        </c:ser>
        <c:ser>
          <c:idx val="3"/>
          <c:order val="3"/>
          <c:tx>
            <c:strRef>
              <c:f>Conclusion!$A$10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Conclusion!$B$10:$I$10</c:f>
              <c:numCache>
                <c:formatCode>General</c:formatCode>
                <c:ptCount val="8"/>
                <c:pt idx="0">
                  <c:v>10565.2</c:v>
                </c:pt>
                <c:pt idx="1">
                  <c:v>6534</c:v>
                </c:pt>
                <c:pt idx="2">
                  <c:v>11649.6</c:v>
                </c:pt>
                <c:pt idx="3">
                  <c:v>13365.2</c:v>
                </c:pt>
                <c:pt idx="4">
                  <c:v>7968</c:v>
                </c:pt>
                <c:pt idx="5">
                  <c:v>4596</c:v>
                </c:pt>
                <c:pt idx="6">
                  <c:v>8992</c:v>
                </c:pt>
                <c:pt idx="7">
                  <c:v>9520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78-4E57-8D62-F62B02CB45C2}"/>
            </c:ext>
          </c:extLst>
        </c:ser>
        <c:ser>
          <c:idx val="4"/>
          <c:order val="4"/>
          <c:tx>
            <c:strRef>
              <c:f>Conclusion!$A$11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Conclusion!$B$11:$I$11</c:f>
              <c:numCache>
                <c:formatCode>General</c:formatCode>
                <c:ptCount val="8"/>
                <c:pt idx="0">
                  <c:v>15279.2</c:v>
                </c:pt>
                <c:pt idx="1">
                  <c:v>12324</c:v>
                </c:pt>
                <c:pt idx="2">
                  <c:v>15138.400000000001</c:v>
                </c:pt>
                <c:pt idx="3">
                  <c:v>18596.400000000001</c:v>
                </c:pt>
                <c:pt idx="4">
                  <c:v>11184</c:v>
                </c:pt>
                <c:pt idx="5">
                  <c:v>8744</c:v>
                </c:pt>
                <c:pt idx="6">
                  <c:v>12544</c:v>
                </c:pt>
                <c:pt idx="7">
                  <c:v>14256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78-4E57-8D62-F62B02CB45C2}"/>
            </c:ext>
          </c:extLst>
        </c:ser>
        <c:ser>
          <c:idx val="5"/>
          <c:order val="5"/>
          <c:tx>
            <c:strRef>
              <c:f>Conclusion!$A$12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Conclusion!$B$12:$I$12</c:f>
              <c:numCache>
                <c:formatCode>General</c:formatCode>
                <c:ptCount val="8"/>
                <c:pt idx="0">
                  <c:v>19390.800000000003</c:v>
                </c:pt>
                <c:pt idx="1">
                  <c:v>14428.8</c:v>
                </c:pt>
                <c:pt idx="2">
                  <c:v>16210</c:v>
                </c:pt>
                <c:pt idx="3">
                  <c:v>21440</c:v>
                </c:pt>
                <c:pt idx="4">
                  <c:v>15348</c:v>
                </c:pt>
                <c:pt idx="5">
                  <c:v>12944</c:v>
                </c:pt>
                <c:pt idx="6">
                  <c:v>12964</c:v>
                </c:pt>
                <c:pt idx="7">
                  <c:v>18500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78-4E57-8D62-F62B02CB45C2}"/>
            </c:ext>
          </c:extLst>
        </c:ser>
        <c:ser>
          <c:idx val="6"/>
          <c:order val="6"/>
          <c:tx>
            <c:strRef>
              <c:f>Conclusion!$A$13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Conclusion!$B$13:$I$13</c:f>
              <c:numCache>
                <c:formatCode>General</c:formatCode>
                <c:ptCount val="8"/>
                <c:pt idx="0">
                  <c:v>26992</c:v>
                </c:pt>
                <c:pt idx="1">
                  <c:v>18537.2</c:v>
                </c:pt>
                <c:pt idx="2">
                  <c:v>23768.799999999999</c:v>
                </c:pt>
                <c:pt idx="3">
                  <c:v>27333.200000000001</c:v>
                </c:pt>
                <c:pt idx="4">
                  <c:v>20416</c:v>
                </c:pt>
                <c:pt idx="5">
                  <c:v>14648</c:v>
                </c:pt>
                <c:pt idx="6">
                  <c:v>17188</c:v>
                </c:pt>
                <c:pt idx="7">
                  <c:v>21608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78-4E57-8D62-F62B02CB45C2}"/>
            </c:ext>
          </c:extLst>
        </c:ser>
        <c:ser>
          <c:idx val="7"/>
          <c:order val="7"/>
          <c:tx>
            <c:strRef>
              <c:f>Conclusion!$A$14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Conclusion!$B$14:$I$14</c:f>
              <c:numCache>
                <c:formatCode>General</c:formatCode>
                <c:ptCount val="8"/>
                <c:pt idx="0">
                  <c:v>40317.599999999999</c:v>
                </c:pt>
                <c:pt idx="1">
                  <c:v>26101.599999999999</c:v>
                </c:pt>
                <c:pt idx="2">
                  <c:v>31497.599999999999</c:v>
                </c:pt>
                <c:pt idx="3">
                  <c:v>38969.599999999999</c:v>
                </c:pt>
                <c:pt idx="4">
                  <c:v>29036</c:v>
                </c:pt>
                <c:pt idx="5">
                  <c:v>18244</c:v>
                </c:pt>
                <c:pt idx="6">
                  <c:v>22096</c:v>
                </c:pt>
                <c:pt idx="7">
                  <c:v>28552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E78-4E57-8D62-F62B02CB45C2}"/>
            </c:ext>
          </c:extLst>
        </c:ser>
        <c:ser>
          <c:idx val="8"/>
          <c:order val="8"/>
          <c:tx>
            <c:strRef>
              <c:f>Conclusion!$A$15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Conclusion!$B$15:$I$15</c:f>
              <c:numCache>
                <c:formatCode>General</c:formatCode>
                <c:ptCount val="8"/>
                <c:pt idx="0">
                  <c:v>27762</c:v>
                </c:pt>
                <c:pt idx="1">
                  <c:v>6405.6</c:v>
                </c:pt>
                <c:pt idx="2">
                  <c:v>26120</c:v>
                </c:pt>
                <c:pt idx="3">
                  <c:v>23590.799999999999</c:v>
                </c:pt>
                <c:pt idx="4">
                  <c:v>21500</c:v>
                </c:pt>
                <c:pt idx="5">
                  <c:v>5004</c:v>
                </c:pt>
                <c:pt idx="6">
                  <c:v>20876</c:v>
                </c:pt>
                <c:pt idx="7">
                  <c:v>17448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E78-4E57-8D62-F62B02CB45C2}"/>
            </c:ext>
          </c:extLst>
        </c:ser>
        <c:ser>
          <c:idx val="9"/>
          <c:order val="9"/>
          <c:tx>
            <c:strRef>
              <c:f>Conclusion!$A$16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Conclusion!$B$16:$I$16</c:f>
              <c:numCache>
                <c:formatCode>General</c:formatCode>
                <c:ptCount val="8"/>
                <c:pt idx="0">
                  <c:v>27206.400000000001</c:v>
                </c:pt>
                <c:pt idx="1">
                  <c:v>4958.8</c:v>
                </c:pt>
                <c:pt idx="2">
                  <c:v>25608.799999999999</c:v>
                </c:pt>
                <c:pt idx="3">
                  <c:v>20498</c:v>
                </c:pt>
                <c:pt idx="4">
                  <c:v>20340</c:v>
                </c:pt>
                <c:pt idx="5">
                  <c:v>4284</c:v>
                </c:pt>
                <c:pt idx="6">
                  <c:v>20060</c:v>
                </c:pt>
                <c:pt idx="7">
                  <c:v>15240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E78-4E57-8D62-F62B02CB4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0415967"/>
        <c:axId val="310423455"/>
      </c:barChart>
      <c:catAx>
        <c:axId val="31041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0423455"/>
        <c:crosses val="autoZero"/>
        <c:auto val="1"/>
        <c:lblAlgn val="ctr"/>
        <c:lblOffset val="100"/>
        <c:noMultiLvlLbl val="0"/>
      </c:catAx>
      <c:valAx>
        <c:axId val="310423455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041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x=1.5 y=1 z=0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Conclusion!$L$7:$S$7</c:f>
              <c:numCache>
                <c:formatCode>General</c:formatCode>
                <c:ptCount val="8"/>
                <c:pt idx="0">
                  <c:v>27334.400000000001</c:v>
                </c:pt>
                <c:pt idx="1">
                  <c:v>34276</c:v>
                </c:pt>
                <c:pt idx="2">
                  <c:v>22754.400000000001</c:v>
                </c:pt>
                <c:pt idx="3">
                  <c:v>41902.800000000003</c:v>
                </c:pt>
                <c:pt idx="4">
                  <c:v>25652</c:v>
                </c:pt>
                <c:pt idx="5">
                  <c:v>28180</c:v>
                </c:pt>
                <c:pt idx="6">
                  <c:v>21676</c:v>
                </c:pt>
                <c:pt idx="7">
                  <c:v>37524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A-4F0B-B2A7-33EDD441C51D}"/>
            </c:ext>
          </c:extLst>
        </c:ser>
        <c:ser>
          <c:idx val="1"/>
          <c:order val="1"/>
          <c:tx>
            <c:strRef>
              <c:f>Conclusion!$K$8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Conclusion!$L$8:$S$8</c:f>
              <c:numCache>
                <c:formatCode>General</c:formatCode>
                <c:ptCount val="8"/>
                <c:pt idx="0">
                  <c:v>5525.6</c:v>
                </c:pt>
                <c:pt idx="1">
                  <c:v>2794.8</c:v>
                </c:pt>
                <c:pt idx="2">
                  <c:v>5970.4</c:v>
                </c:pt>
                <c:pt idx="3">
                  <c:v>4999.2000000000007</c:v>
                </c:pt>
                <c:pt idx="4">
                  <c:v>4800</c:v>
                </c:pt>
                <c:pt idx="5">
                  <c:v>1972</c:v>
                </c:pt>
                <c:pt idx="6">
                  <c:v>5188</c:v>
                </c:pt>
                <c:pt idx="7">
                  <c:v>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CA-4F0B-B2A7-33EDD441C51D}"/>
            </c:ext>
          </c:extLst>
        </c:ser>
        <c:ser>
          <c:idx val="2"/>
          <c:order val="2"/>
          <c:tx>
            <c:strRef>
              <c:f>Conclusion!$K$9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Conclusion!$L$9:$S$9</c:f>
              <c:numCache>
                <c:formatCode>General</c:formatCode>
                <c:ptCount val="8"/>
                <c:pt idx="0">
                  <c:v>8079.2000000000007</c:v>
                </c:pt>
                <c:pt idx="1">
                  <c:v>5557.2</c:v>
                </c:pt>
                <c:pt idx="2">
                  <c:v>8286.7999999999993</c:v>
                </c:pt>
                <c:pt idx="3">
                  <c:v>11462</c:v>
                </c:pt>
                <c:pt idx="4">
                  <c:v>6680</c:v>
                </c:pt>
                <c:pt idx="5">
                  <c:v>3916</c:v>
                </c:pt>
                <c:pt idx="6">
                  <c:v>6532</c:v>
                </c:pt>
                <c:pt idx="7">
                  <c:v>8352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CA-4F0B-B2A7-33EDD441C51D}"/>
            </c:ext>
          </c:extLst>
        </c:ser>
        <c:ser>
          <c:idx val="3"/>
          <c:order val="3"/>
          <c:tx>
            <c:strRef>
              <c:f>Conclusion!$K$10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Conclusion!$L$10:$S$10</c:f>
              <c:numCache>
                <c:formatCode>General</c:formatCode>
                <c:ptCount val="8"/>
                <c:pt idx="0">
                  <c:v>10565.2</c:v>
                </c:pt>
                <c:pt idx="1">
                  <c:v>6534</c:v>
                </c:pt>
                <c:pt idx="2">
                  <c:v>11649.6</c:v>
                </c:pt>
                <c:pt idx="3">
                  <c:v>13365.2</c:v>
                </c:pt>
                <c:pt idx="4">
                  <c:v>7968</c:v>
                </c:pt>
                <c:pt idx="5">
                  <c:v>4596</c:v>
                </c:pt>
                <c:pt idx="6">
                  <c:v>8992</c:v>
                </c:pt>
                <c:pt idx="7">
                  <c:v>9520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CA-4F0B-B2A7-33EDD441C51D}"/>
            </c:ext>
          </c:extLst>
        </c:ser>
        <c:ser>
          <c:idx val="4"/>
          <c:order val="4"/>
          <c:tx>
            <c:strRef>
              <c:f>Conclusion!$K$11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Conclusion!$L$11:$S$11</c:f>
              <c:numCache>
                <c:formatCode>General</c:formatCode>
                <c:ptCount val="8"/>
                <c:pt idx="0">
                  <c:v>15279.2</c:v>
                </c:pt>
                <c:pt idx="1">
                  <c:v>12324</c:v>
                </c:pt>
                <c:pt idx="2">
                  <c:v>15138.400000000001</c:v>
                </c:pt>
                <c:pt idx="3">
                  <c:v>18596.400000000001</c:v>
                </c:pt>
                <c:pt idx="4">
                  <c:v>11184</c:v>
                </c:pt>
                <c:pt idx="5">
                  <c:v>8744</c:v>
                </c:pt>
                <c:pt idx="6">
                  <c:v>12544</c:v>
                </c:pt>
                <c:pt idx="7">
                  <c:v>14256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CA-4F0B-B2A7-33EDD441C51D}"/>
            </c:ext>
          </c:extLst>
        </c:ser>
        <c:ser>
          <c:idx val="5"/>
          <c:order val="5"/>
          <c:tx>
            <c:strRef>
              <c:f>Conclusion!$K$12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Conclusion!$L$12:$S$12</c:f>
              <c:numCache>
                <c:formatCode>General</c:formatCode>
                <c:ptCount val="8"/>
                <c:pt idx="0">
                  <c:v>19390.800000000003</c:v>
                </c:pt>
                <c:pt idx="1">
                  <c:v>14428.8</c:v>
                </c:pt>
                <c:pt idx="2">
                  <c:v>16210</c:v>
                </c:pt>
                <c:pt idx="3">
                  <c:v>21440</c:v>
                </c:pt>
                <c:pt idx="4">
                  <c:v>15348</c:v>
                </c:pt>
                <c:pt idx="5">
                  <c:v>12944</c:v>
                </c:pt>
                <c:pt idx="6">
                  <c:v>12964</c:v>
                </c:pt>
                <c:pt idx="7">
                  <c:v>18500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CA-4F0B-B2A7-33EDD441C51D}"/>
            </c:ext>
          </c:extLst>
        </c:ser>
        <c:ser>
          <c:idx val="6"/>
          <c:order val="6"/>
          <c:tx>
            <c:strRef>
              <c:f>Conclusion!$K$13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Conclusion!$L$13:$S$13</c:f>
              <c:numCache>
                <c:formatCode>General</c:formatCode>
                <c:ptCount val="8"/>
                <c:pt idx="0">
                  <c:v>26992</c:v>
                </c:pt>
                <c:pt idx="1">
                  <c:v>18537.2</c:v>
                </c:pt>
                <c:pt idx="2">
                  <c:v>23768.799999999999</c:v>
                </c:pt>
                <c:pt idx="3">
                  <c:v>27333.200000000001</c:v>
                </c:pt>
                <c:pt idx="4">
                  <c:v>20416</c:v>
                </c:pt>
                <c:pt idx="5">
                  <c:v>14648</c:v>
                </c:pt>
                <c:pt idx="6">
                  <c:v>17188</c:v>
                </c:pt>
                <c:pt idx="7">
                  <c:v>21608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CA-4F0B-B2A7-33EDD441C51D}"/>
            </c:ext>
          </c:extLst>
        </c:ser>
        <c:ser>
          <c:idx val="7"/>
          <c:order val="7"/>
          <c:tx>
            <c:strRef>
              <c:f>Conclusion!$K$14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Conclusion!$L$14:$S$14</c:f>
              <c:numCache>
                <c:formatCode>General</c:formatCode>
                <c:ptCount val="8"/>
                <c:pt idx="0">
                  <c:v>40317.599999999999</c:v>
                </c:pt>
                <c:pt idx="1">
                  <c:v>26101.599999999999</c:v>
                </c:pt>
                <c:pt idx="2">
                  <c:v>31497.599999999999</c:v>
                </c:pt>
                <c:pt idx="3">
                  <c:v>38969.599999999999</c:v>
                </c:pt>
                <c:pt idx="4">
                  <c:v>29036</c:v>
                </c:pt>
                <c:pt idx="5">
                  <c:v>18244</c:v>
                </c:pt>
                <c:pt idx="6">
                  <c:v>22096</c:v>
                </c:pt>
                <c:pt idx="7">
                  <c:v>28552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6CA-4F0B-B2A7-33EDD441C51D}"/>
            </c:ext>
          </c:extLst>
        </c:ser>
        <c:ser>
          <c:idx val="8"/>
          <c:order val="8"/>
          <c:tx>
            <c:strRef>
              <c:f>Conclusion!$K$15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Conclusion!$L$15:$S$15</c:f>
              <c:numCache>
                <c:formatCode>General</c:formatCode>
                <c:ptCount val="8"/>
                <c:pt idx="0">
                  <c:v>27762</c:v>
                </c:pt>
                <c:pt idx="1">
                  <c:v>6405.6</c:v>
                </c:pt>
                <c:pt idx="2">
                  <c:v>26120</c:v>
                </c:pt>
                <c:pt idx="3">
                  <c:v>23590.799999999999</c:v>
                </c:pt>
                <c:pt idx="4">
                  <c:v>21500</c:v>
                </c:pt>
                <c:pt idx="5">
                  <c:v>5004</c:v>
                </c:pt>
                <c:pt idx="6">
                  <c:v>20876</c:v>
                </c:pt>
                <c:pt idx="7">
                  <c:v>17448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6CA-4F0B-B2A7-33EDD441C51D}"/>
            </c:ext>
          </c:extLst>
        </c:ser>
        <c:ser>
          <c:idx val="9"/>
          <c:order val="9"/>
          <c:tx>
            <c:strRef>
              <c:f>Conclusion!$K$16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Conclusion!$L$16:$S$16</c:f>
              <c:numCache>
                <c:formatCode>General</c:formatCode>
                <c:ptCount val="8"/>
                <c:pt idx="0">
                  <c:v>27206.400000000001</c:v>
                </c:pt>
                <c:pt idx="1">
                  <c:v>4958.8</c:v>
                </c:pt>
                <c:pt idx="2">
                  <c:v>25608.799999999999</c:v>
                </c:pt>
                <c:pt idx="3">
                  <c:v>20498</c:v>
                </c:pt>
                <c:pt idx="4">
                  <c:v>20340</c:v>
                </c:pt>
                <c:pt idx="5">
                  <c:v>4284</c:v>
                </c:pt>
                <c:pt idx="6">
                  <c:v>20060</c:v>
                </c:pt>
                <c:pt idx="7">
                  <c:v>15240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6CA-4F0B-B2A7-33EDD441C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4921487"/>
        <c:axId val="1714921903"/>
      </c:barChart>
      <c:catAx>
        <c:axId val="171492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4921903"/>
        <c:crosses val="autoZero"/>
        <c:auto val="1"/>
        <c:lblAlgn val="ctr"/>
        <c:lblOffset val="100"/>
        <c:noMultiLvlLbl val="0"/>
      </c:catAx>
      <c:valAx>
        <c:axId val="1714921903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492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x=1.5 y=2 z=0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Conclusion!$V$7:$AC$7</c:f>
              <c:numCache>
                <c:formatCode>General</c:formatCode>
                <c:ptCount val="8"/>
                <c:pt idx="0">
                  <c:v>27334.400000000001</c:v>
                </c:pt>
                <c:pt idx="1">
                  <c:v>34276</c:v>
                </c:pt>
                <c:pt idx="2">
                  <c:v>22754.400000000001</c:v>
                </c:pt>
                <c:pt idx="3">
                  <c:v>41902.800000000003</c:v>
                </c:pt>
                <c:pt idx="4">
                  <c:v>25652</c:v>
                </c:pt>
                <c:pt idx="5">
                  <c:v>28180</c:v>
                </c:pt>
                <c:pt idx="6">
                  <c:v>21676</c:v>
                </c:pt>
                <c:pt idx="7">
                  <c:v>37524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FA-483A-85D4-84318D3F2BB1}"/>
            </c:ext>
          </c:extLst>
        </c:ser>
        <c:ser>
          <c:idx val="1"/>
          <c:order val="1"/>
          <c:tx>
            <c:strRef>
              <c:f>Conclusion!$U$8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Conclusion!$V$8:$AC$8</c:f>
              <c:numCache>
                <c:formatCode>General</c:formatCode>
                <c:ptCount val="8"/>
                <c:pt idx="0">
                  <c:v>5525.6</c:v>
                </c:pt>
                <c:pt idx="1">
                  <c:v>2794.8</c:v>
                </c:pt>
                <c:pt idx="2">
                  <c:v>5970.4</c:v>
                </c:pt>
                <c:pt idx="3">
                  <c:v>4999.2000000000007</c:v>
                </c:pt>
                <c:pt idx="4">
                  <c:v>4800</c:v>
                </c:pt>
                <c:pt idx="5">
                  <c:v>1972</c:v>
                </c:pt>
                <c:pt idx="6">
                  <c:v>5188</c:v>
                </c:pt>
                <c:pt idx="7">
                  <c:v>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FA-483A-85D4-84318D3F2BB1}"/>
            </c:ext>
          </c:extLst>
        </c:ser>
        <c:ser>
          <c:idx val="2"/>
          <c:order val="2"/>
          <c:tx>
            <c:strRef>
              <c:f>Conclusion!$U$9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Conclusion!$V$9:$AC$9</c:f>
              <c:numCache>
                <c:formatCode>General</c:formatCode>
                <c:ptCount val="8"/>
                <c:pt idx="0">
                  <c:v>8079.2000000000007</c:v>
                </c:pt>
                <c:pt idx="1">
                  <c:v>5557.2</c:v>
                </c:pt>
                <c:pt idx="2">
                  <c:v>8286.7999999999993</c:v>
                </c:pt>
                <c:pt idx="3">
                  <c:v>11462</c:v>
                </c:pt>
                <c:pt idx="4">
                  <c:v>6680</c:v>
                </c:pt>
                <c:pt idx="5">
                  <c:v>3916</c:v>
                </c:pt>
                <c:pt idx="6">
                  <c:v>6532</c:v>
                </c:pt>
                <c:pt idx="7">
                  <c:v>8352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FA-483A-85D4-84318D3F2BB1}"/>
            </c:ext>
          </c:extLst>
        </c:ser>
        <c:ser>
          <c:idx val="3"/>
          <c:order val="3"/>
          <c:tx>
            <c:strRef>
              <c:f>Conclusion!$U$10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Conclusion!$V$10:$AC$10</c:f>
              <c:numCache>
                <c:formatCode>General</c:formatCode>
                <c:ptCount val="8"/>
                <c:pt idx="0">
                  <c:v>10565.2</c:v>
                </c:pt>
                <c:pt idx="1">
                  <c:v>6534</c:v>
                </c:pt>
                <c:pt idx="2">
                  <c:v>11649.6</c:v>
                </c:pt>
                <c:pt idx="3">
                  <c:v>13365.2</c:v>
                </c:pt>
                <c:pt idx="4">
                  <c:v>7968</c:v>
                </c:pt>
                <c:pt idx="5">
                  <c:v>4596</c:v>
                </c:pt>
                <c:pt idx="6">
                  <c:v>8992</c:v>
                </c:pt>
                <c:pt idx="7">
                  <c:v>9520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FA-483A-85D4-84318D3F2BB1}"/>
            </c:ext>
          </c:extLst>
        </c:ser>
        <c:ser>
          <c:idx val="4"/>
          <c:order val="4"/>
          <c:tx>
            <c:strRef>
              <c:f>Conclusion!$U$11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Conclusion!$V$11:$AC$11</c:f>
              <c:numCache>
                <c:formatCode>General</c:formatCode>
                <c:ptCount val="8"/>
                <c:pt idx="0">
                  <c:v>15279.2</c:v>
                </c:pt>
                <c:pt idx="1">
                  <c:v>12324</c:v>
                </c:pt>
                <c:pt idx="2">
                  <c:v>15138.400000000001</c:v>
                </c:pt>
                <c:pt idx="3">
                  <c:v>18596.400000000001</c:v>
                </c:pt>
                <c:pt idx="4">
                  <c:v>11184</c:v>
                </c:pt>
                <c:pt idx="5">
                  <c:v>8744</c:v>
                </c:pt>
                <c:pt idx="6">
                  <c:v>12544</c:v>
                </c:pt>
                <c:pt idx="7">
                  <c:v>14256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FA-483A-85D4-84318D3F2BB1}"/>
            </c:ext>
          </c:extLst>
        </c:ser>
        <c:ser>
          <c:idx val="5"/>
          <c:order val="5"/>
          <c:tx>
            <c:strRef>
              <c:f>Conclusion!$U$12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Conclusion!$V$12:$AC$12</c:f>
              <c:numCache>
                <c:formatCode>General</c:formatCode>
                <c:ptCount val="8"/>
                <c:pt idx="0">
                  <c:v>19390.800000000003</c:v>
                </c:pt>
                <c:pt idx="1">
                  <c:v>14428.8</c:v>
                </c:pt>
                <c:pt idx="2">
                  <c:v>16210</c:v>
                </c:pt>
                <c:pt idx="3">
                  <c:v>21440</c:v>
                </c:pt>
                <c:pt idx="4">
                  <c:v>15348</c:v>
                </c:pt>
                <c:pt idx="5">
                  <c:v>12944</c:v>
                </c:pt>
                <c:pt idx="6">
                  <c:v>12964</c:v>
                </c:pt>
                <c:pt idx="7">
                  <c:v>18500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FA-483A-85D4-84318D3F2BB1}"/>
            </c:ext>
          </c:extLst>
        </c:ser>
        <c:ser>
          <c:idx val="6"/>
          <c:order val="6"/>
          <c:tx>
            <c:strRef>
              <c:f>Conclusion!$U$13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Conclusion!$V$13:$AC$13</c:f>
              <c:numCache>
                <c:formatCode>General</c:formatCode>
                <c:ptCount val="8"/>
                <c:pt idx="0">
                  <c:v>26992</c:v>
                </c:pt>
                <c:pt idx="1">
                  <c:v>18537.2</c:v>
                </c:pt>
                <c:pt idx="2">
                  <c:v>23768.799999999999</c:v>
                </c:pt>
                <c:pt idx="3">
                  <c:v>27333.200000000001</c:v>
                </c:pt>
                <c:pt idx="4">
                  <c:v>20416</c:v>
                </c:pt>
                <c:pt idx="5">
                  <c:v>14648</c:v>
                </c:pt>
                <c:pt idx="6">
                  <c:v>17188</c:v>
                </c:pt>
                <c:pt idx="7">
                  <c:v>21608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FA-483A-85D4-84318D3F2BB1}"/>
            </c:ext>
          </c:extLst>
        </c:ser>
        <c:ser>
          <c:idx val="7"/>
          <c:order val="7"/>
          <c:tx>
            <c:strRef>
              <c:f>Conclusion!$U$14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Conclusion!$V$14:$AC$14</c:f>
              <c:numCache>
                <c:formatCode>General</c:formatCode>
                <c:ptCount val="8"/>
                <c:pt idx="0">
                  <c:v>40317.599999999999</c:v>
                </c:pt>
                <c:pt idx="1">
                  <c:v>26101.599999999999</c:v>
                </c:pt>
                <c:pt idx="2">
                  <c:v>31497.599999999999</c:v>
                </c:pt>
                <c:pt idx="3">
                  <c:v>38969.599999999999</c:v>
                </c:pt>
                <c:pt idx="4">
                  <c:v>29036</c:v>
                </c:pt>
                <c:pt idx="5">
                  <c:v>18244</c:v>
                </c:pt>
                <c:pt idx="6">
                  <c:v>22096</c:v>
                </c:pt>
                <c:pt idx="7">
                  <c:v>28552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BFA-483A-85D4-84318D3F2BB1}"/>
            </c:ext>
          </c:extLst>
        </c:ser>
        <c:ser>
          <c:idx val="8"/>
          <c:order val="8"/>
          <c:tx>
            <c:strRef>
              <c:f>Conclusion!$U$15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Conclusion!$V$15:$AC$15</c:f>
              <c:numCache>
                <c:formatCode>General</c:formatCode>
                <c:ptCount val="8"/>
                <c:pt idx="0">
                  <c:v>27762</c:v>
                </c:pt>
                <c:pt idx="1">
                  <c:v>6405.6</c:v>
                </c:pt>
                <c:pt idx="2">
                  <c:v>26120</c:v>
                </c:pt>
                <c:pt idx="3">
                  <c:v>23590.799999999999</c:v>
                </c:pt>
                <c:pt idx="4">
                  <c:v>21500</c:v>
                </c:pt>
                <c:pt idx="5">
                  <c:v>5004</c:v>
                </c:pt>
                <c:pt idx="6">
                  <c:v>20876</c:v>
                </c:pt>
                <c:pt idx="7">
                  <c:v>17448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BFA-483A-85D4-84318D3F2BB1}"/>
            </c:ext>
          </c:extLst>
        </c:ser>
        <c:ser>
          <c:idx val="9"/>
          <c:order val="9"/>
          <c:tx>
            <c:strRef>
              <c:f>Conclusion!$U$16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Conclusion!$V$16:$AC$16</c:f>
              <c:numCache>
                <c:formatCode>General</c:formatCode>
                <c:ptCount val="8"/>
                <c:pt idx="0">
                  <c:v>27206.400000000001</c:v>
                </c:pt>
                <c:pt idx="1">
                  <c:v>4958.8</c:v>
                </c:pt>
                <c:pt idx="2">
                  <c:v>25608.799999999999</c:v>
                </c:pt>
                <c:pt idx="3">
                  <c:v>20498</c:v>
                </c:pt>
                <c:pt idx="4">
                  <c:v>20340</c:v>
                </c:pt>
                <c:pt idx="5">
                  <c:v>4284</c:v>
                </c:pt>
                <c:pt idx="6">
                  <c:v>20060</c:v>
                </c:pt>
                <c:pt idx="7">
                  <c:v>15240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BFA-483A-85D4-84318D3F2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5971103"/>
        <c:axId val="435977759"/>
      </c:barChart>
      <c:catAx>
        <c:axId val="43597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5977759"/>
        <c:crosses val="autoZero"/>
        <c:auto val="1"/>
        <c:lblAlgn val="ctr"/>
        <c:lblOffset val="100"/>
        <c:noMultiLvlLbl val="0"/>
      </c:catAx>
      <c:valAx>
        <c:axId val="435977759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597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x=1.5</a:t>
            </a:r>
            <a:r>
              <a:rPr lang="en-US" baseline="0"/>
              <a:t> y=0.5 z=0.8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Conclusion!$A$48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Conclusion!$B$48:$I$48</c:f>
              <c:numCache>
                <c:formatCode>General</c:formatCode>
                <c:ptCount val="8"/>
                <c:pt idx="0">
                  <c:v>27334.400000000001</c:v>
                </c:pt>
                <c:pt idx="1">
                  <c:v>34276</c:v>
                </c:pt>
                <c:pt idx="2">
                  <c:v>22754.400000000001</c:v>
                </c:pt>
                <c:pt idx="3">
                  <c:v>41902.800000000003</c:v>
                </c:pt>
                <c:pt idx="4">
                  <c:v>25652</c:v>
                </c:pt>
                <c:pt idx="5">
                  <c:v>28180</c:v>
                </c:pt>
                <c:pt idx="6">
                  <c:v>21676</c:v>
                </c:pt>
                <c:pt idx="7">
                  <c:v>37524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9E-4107-84EF-59B47C0F4A40}"/>
            </c:ext>
          </c:extLst>
        </c:ser>
        <c:ser>
          <c:idx val="1"/>
          <c:order val="1"/>
          <c:tx>
            <c:strRef>
              <c:f>Conclusion!$A$49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Conclusion!$B$49:$I$49</c:f>
              <c:numCache>
                <c:formatCode>General</c:formatCode>
                <c:ptCount val="8"/>
                <c:pt idx="0">
                  <c:v>5525.6</c:v>
                </c:pt>
                <c:pt idx="1">
                  <c:v>2794.8</c:v>
                </c:pt>
                <c:pt idx="2">
                  <c:v>5970.4</c:v>
                </c:pt>
                <c:pt idx="3">
                  <c:v>4999.2000000000007</c:v>
                </c:pt>
                <c:pt idx="4">
                  <c:v>4800</c:v>
                </c:pt>
                <c:pt idx="5">
                  <c:v>1972</c:v>
                </c:pt>
                <c:pt idx="6">
                  <c:v>5188</c:v>
                </c:pt>
                <c:pt idx="7">
                  <c:v>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9E-4107-84EF-59B47C0F4A40}"/>
            </c:ext>
          </c:extLst>
        </c:ser>
        <c:ser>
          <c:idx val="2"/>
          <c:order val="2"/>
          <c:tx>
            <c:strRef>
              <c:f>Conclusion!$A$50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Conclusion!$B$50:$I$50</c:f>
              <c:numCache>
                <c:formatCode>General</c:formatCode>
                <c:ptCount val="8"/>
                <c:pt idx="0">
                  <c:v>8079.2000000000007</c:v>
                </c:pt>
                <c:pt idx="1">
                  <c:v>5557.2</c:v>
                </c:pt>
                <c:pt idx="2">
                  <c:v>8286.7999999999993</c:v>
                </c:pt>
                <c:pt idx="3">
                  <c:v>11462</c:v>
                </c:pt>
                <c:pt idx="4">
                  <c:v>6680</c:v>
                </c:pt>
                <c:pt idx="5">
                  <c:v>3916</c:v>
                </c:pt>
                <c:pt idx="6">
                  <c:v>6532</c:v>
                </c:pt>
                <c:pt idx="7">
                  <c:v>8352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9E-4107-84EF-59B47C0F4A40}"/>
            </c:ext>
          </c:extLst>
        </c:ser>
        <c:ser>
          <c:idx val="3"/>
          <c:order val="3"/>
          <c:tx>
            <c:strRef>
              <c:f>Conclusion!$A$51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Conclusion!$B$51:$I$51</c:f>
              <c:numCache>
                <c:formatCode>General</c:formatCode>
                <c:ptCount val="8"/>
                <c:pt idx="0">
                  <c:v>10565.2</c:v>
                </c:pt>
                <c:pt idx="1">
                  <c:v>6534</c:v>
                </c:pt>
                <c:pt idx="2">
                  <c:v>11649.6</c:v>
                </c:pt>
                <c:pt idx="3">
                  <c:v>13365.2</c:v>
                </c:pt>
                <c:pt idx="4">
                  <c:v>7968</c:v>
                </c:pt>
                <c:pt idx="5">
                  <c:v>4596</c:v>
                </c:pt>
                <c:pt idx="6">
                  <c:v>8992</c:v>
                </c:pt>
                <c:pt idx="7">
                  <c:v>9520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9E-4107-84EF-59B47C0F4A40}"/>
            </c:ext>
          </c:extLst>
        </c:ser>
        <c:ser>
          <c:idx val="4"/>
          <c:order val="4"/>
          <c:tx>
            <c:strRef>
              <c:f>Conclusion!$A$52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Conclusion!$B$52:$I$52</c:f>
              <c:numCache>
                <c:formatCode>General</c:formatCode>
                <c:ptCount val="8"/>
                <c:pt idx="0">
                  <c:v>15279.2</c:v>
                </c:pt>
                <c:pt idx="1">
                  <c:v>12324</c:v>
                </c:pt>
                <c:pt idx="2">
                  <c:v>15138.400000000001</c:v>
                </c:pt>
                <c:pt idx="3">
                  <c:v>18596.400000000001</c:v>
                </c:pt>
                <c:pt idx="4">
                  <c:v>11184</c:v>
                </c:pt>
                <c:pt idx="5">
                  <c:v>8744</c:v>
                </c:pt>
                <c:pt idx="6">
                  <c:v>12544</c:v>
                </c:pt>
                <c:pt idx="7">
                  <c:v>14256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9E-4107-84EF-59B47C0F4A40}"/>
            </c:ext>
          </c:extLst>
        </c:ser>
        <c:ser>
          <c:idx val="5"/>
          <c:order val="5"/>
          <c:tx>
            <c:strRef>
              <c:f>Conclusion!$A$53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Conclusion!$B$53:$I$53</c:f>
              <c:numCache>
                <c:formatCode>General</c:formatCode>
                <c:ptCount val="8"/>
                <c:pt idx="0">
                  <c:v>19390.800000000003</c:v>
                </c:pt>
                <c:pt idx="1">
                  <c:v>14428.8</c:v>
                </c:pt>
                <c:pt idx="2">
                  <c:v>16210</c:v>
                </c:pt>
                <c:pt idx="3">
                  <c:v>21440</c:v>
                </c:pt>
                <c:pt idx="4">
                  <c:v>15348</c:v>
                </c:pt>
                <c:pt idx="5">
                  <c:v>12944</c:v>
                </c:pt>
                <c:pt idx="6">
                  <c:v>12964</c:v>
                </c:pt>
                <c:pt idx="7">
                  <c:v>18500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9E-4107-84EF-59B47C0F4A40}"/>
            </c:ext>
          </c:extLst>
        </c:ser>
        <c:ser>
          <c:idx val="6"/>
          <c:order val="6"/>
          <c:tx>
            <c:strRef>
              <c:f>Conclusion!$A$54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Conclusion!$B$54:$I$54</c:f>
              <c:numCache>
                <c:formatCode>General</c:formatCode>
                <c:ptCount val="8"/>
                <c:pt idx="0">
                  <c:v>26992</c:v>
                </c:pt>
                <c:pt idx="1">
                  <c:v>18537.2</c:v>
                </c:pt>
                <c:pt idx="2">
                  <c:v>23768.799999999999</c:v>
                </c:pt>
                <c:pt idx="3">
                  <c:v>27333.200000000001</c:v>
                </c:pt>
                <c:pt idx="4">
                  <c:v>20416</c:v>
                </c:pt>
                <c:pt idx="5">
                  <c:v>14648</c:v>
                </c:pt>
                <c:pt idx="6">
                  <c:v>17188</c:v>
                </c:pt>
                <c:pt idx="7">
                  <c:v>21608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9E-4107-84EF-59B47C0F4A40}"/>
            </c:ext>
          </c:extLst>
        </c:ser>
        <c:ser>
          <c:idx val="7"/>
          <c:order val="7"/>
          <c:tx>
            <c:strRef>
              <c:f>Conclusion!$A$55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Conclusion!$B$55:$I$55</c:f>
              <c:numCache>
                <c:formatCode>General</c:formatCode>
                <c:ptCount val="8"/>
                <c:pt idx="0">
                  <c:v>40317.599999999999</c:v>
                </c:pt>
                <c:pt idx="1">
                  <c:v>26101.599999999999</c:v>
                </c:pt>
                <c:pt idx="2">
                  <c:v>31497.599999999999</c:v>
                </c:pt>
                <c:pt idx="3">
                  <c:v>38969.599999999999</c:v>
                </c:pt>
                <c:pt idx="4">
                  <c:v>29036</c:v>
                </c:pt>
                <c:pt idx="5">
                  <c:v>18244</c:v>
                </c:pt>
                <c:pt idx="6">
                  <c:v>22096</c:v>
                </c:pt>
                <c:pt idx="7">
                  <c:v>28552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B9E-4107-84EF-59B47C0F4A40}"/>
            </c:ext>
          </c:extLst>
        </c:ser>
        <c:ser>
          <c:idx val="8"/>
          <c:order val="8"/>
          <c:tx>
            <c:strRef>
              <c:f>Conclusion!$A$56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Conclusion!$B$56:$I$56</c:f>
              <c:numCache>
                <c:formatCode>General</c:formatCode>
                <c:ptCount val="8"/>
                <c:pt idx="0">
                  <c:v>27762</c:v>
                </c:pt>
                <c:pt idx="1">
                  <c:v>6405.6</c:v>
                </c:pt>
                <c:pt idx="2">
                  <c:v>26120</c:v>
                </c:pt>
                <c:pt idx="3">
                  <c:v>23590.799999999999</c:v>
                </c:pt>
                <c:pt idx="4">
                  <c:v>21500</c:v>
                </c:pt>
                <c:pt idx="5">
                  <c:v>5004</c:v>
                </c:pt>
                <c:pt idx="6">
                  <c:v>20876</c:v>
                </c:pt>
                <c:pt idx="7">
                  <c:v>17448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9E-4107-84EF-59B47C0F4A40}"/>
            </c:ext>
          </c:extLst>
        </c:ser>
        <c:ser>
          <c:idx val="9"/>
          <c:order val="9"/>
          <c:tx>
            <c:strRef>
              <c:f>Conclusion!$A$57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Conclusion!$B$57:$I$57</c:f>
              <c:numCache>
                <c:formatCode>General</c:formatCode>
                <c:ptCount val="8"/>
                <c:pt idx="0">
                  <c:v>27206.400000000001</c:v>
                </c:pt>
                <c:pt idx="1">
                  <c:v>4958.8</c:v>
                </c:pt>
                <c:pt idx="2">
                  <c:v>25608.799999999999</c:v>
                </c:pt>
                <c:pt idx="3">
                  <c:v>20498</c:v>
                </c:pt>
                <c:pt idx="4">
                  <c:v>20340</c:v>
                </c:pt>
                <c:pt idx="5">
                  <c:v>4284</c:v>
                </c:pt>
                <c:pt idx="6">
                  <c:v>20060</c:v>
                </c:pt>
                <c:pt idx="7">
                  <c:v>15240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9E-4107-84EF-59B47C0F4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7405183"/>
        <c:axId val="1707408511"/>
      </c:barChart>
      <c:catAx>
        <c:axId val="170740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07408511"/>
        <c:crosses val="autoZero"/>
        <c:auto val="1"/>
        <c:lblAlgn val="ctr"/>
        <c:lblOffset val="100"/>
        <c:noMultiLvlLbl val="0"/>
      </c:catAx>
      <c:valAx>
        <c:axId val="170740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0740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x=1.5 y=1 z=0.8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Conclusion!$K$48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Conclusion!$L$48:$S$48</c:f>
              <c:numCache>
                <c:formatCode>General</c:formatCode>
                <c:ptCount val="8"/>
                <c:pt idx="0">
                  <c:v>27334.400000000001</c:v>
                </c:pt>
                <c:pt idx="1">
                  <c:v>34276</c:v>
                </c:pt>
                <c:pt idx="2">
                  <c:v>22754.400000000001</c:v>
                </c:pt>
                <c:pt idx="3">
                  <c:v>41902.800000000003</c:v>
                </c:pt>
                <c:pt idx="4">
                  <c:v>25652</c:v>
                </c:pt>
                <c:pt idx="5">
                  <c:v>28180</c:v>
                </c:pt>
                <c:pt idx="6">
                  <c:v>21676</c:v>
                </c:pt>
                <c:pt idx="7">
                  <c:v>37524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59-49A0-89E0-1C86A30B3C82}"/>
            </c:ext>
          </c:extLst>
        </c:ser>
        <c:ser>
          <c:idx val="1"/>
          <c:order val="1"/>
          <c:tx>
            <c:strRef>
              <c:f>Conclusion!$K$49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Conclusion!$L$49:$S$49</c:f>
              <c:numCache>
                <c:formatCode>General</c:formatCode>
                <c:ptCount val="8"/>
                <c:pt idx="0">
                  <c:v>5525.6</c:v>
                </c:pt>
                <c:pt idx="1">
                  <c:v>2794.8</c:v>
                </c:pt>
                <c:pt idx="2">
                  <c:v>5970.4</c:v>
                </c:pt>
                <c:pt idx="3">
                  <c:v>4999.2000000000007</c:v>
                </c:pt>
                <c:pt idx="4">
                  <c:v>4800</c:v>
                </c:pt>
                <c:pt idx="5">
                  <c:v>1972</c:v>
                </c:pt>
                <c:pt idx="6">
                  <c:v>5188</c:v>
                </c:pt>
                <c:pt idx="7">
                  <c:v>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59-49A0-89E0-1C86A30B3C82}"/>
            </c:ext>
          </c:extLst>
        </c:ser>
        <c:ser>
          <c:idx val="2"/>
          <c:order val="2"/>
          <c:tx>
            <c:strRef>
              <c:f>Conclusion!$K$50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Conclusion!$L$50:$S$50</c:f>
              <c:numCache>
                <c:formatCode>General</c:formatCode>
                <c:ptCount val="8"/>
                <c:pt idx="0">
                  <c:v>8079.2000000000007</c:v>
                </c:pt>
                <c:pt idx="1">
                  <c:v>5557.2</c:v>
                </c:pt>
                <c:pt idx="2">
                  <c:v>8286.7999999999993</c:v>
                </c:pt>
                <c:pt idx="3">
                  <c:v>11462</c:v>
                </c:pt>
                <c:pt idx="4">
                  <c:v>6680</c:v>
                </c:pt>
                <c:pt idx="5">
                  <c:v>3916</c:v>
                </c:pt>
                <c:pt idx="6">
                  <c:v>6532</c:v>
                </c:pt>
                <c:pt idx="7">
                  <c:v>8352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59-49A0-89E0-1C86A30B3C82}"/>
            </c:ext>
          </c:extLst>
        </c:ser>
        <c:ser>
          <c:idx val="3"/>
          <c:order val="3"/>
          <c:tx>
            <c:strRef>
              <c:f>Conclusion!$K$51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Conclusion!$L$51:$S$51</c:f>
              <c:numCache>
                <c:formatCode>General</c:formatCode>
                <c:ptCount val="8"/>
                <c:pt idx="0">
                  <c:v>10565.2</c:v>
                </c:pt>
                <c:pt idx="1">
                  <c:v>6534</c:v>
                </c:pt>
                <c:pt idx="2">
                  <c:v>11649.6</c:v>
                </c:pt>
                <c:pt idx="3">
                  <c:v>13365.2</c:v>
                </c:pt>
                <c:pt idx="4">
                  <c:v>7968</c:v>
                </c:pt>
                <c:pt idx="5">
                  <c:v>4596</c:v>
                </c:pt>
                <c:pt idx="6">
                  <c:v>8992</c:v>
                </c:pt>
                <c:pt idx="7">
                  <c:v>9520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59-49A0-89E0-1C86A30B3C82}"/>
            </c:ext>
          </c:extLst>
        </c:ser>
        <c:ser>
          <c:idx val="4"/>
          <c:order val="4"/>
          <c:tx>
            <c:strRef>
              <c:f>Conclusion!$K$52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Conclusion!$L$52:$S$52</c:f>
              <c:numCache>
                <c:formatCode>General</c:formatCode>
                <c:ptCount val="8"/>
                <c:pt idx="0">
                  <c:v>15279.2</c:v>
                </c:pt>
                <c:pt idx="1">
                  <c:v>12324</c:v>
                </c:pt>
                <c:pt idx="2">
                  <c:v>15138.400000000001</c:v>
                </c:pt>
                <c:pt idx="3">
                  <c:v>18596.400000000001</c:v>
                </c:pt>
                <c:pt idx="4">
                  <c:v>11184</c:v>
                </c:pt>
                <c:pt idx="5">
                  <c:v>8744</c:v>
                </c:pt>
                <c:pt idx="6">
                  <c:v>12544</c:v>
                </c:pt>
                <c:pt idx="7">
                  <c:v>14256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59-49A0-89E0-1C86A30B3C82}"/>
            </c:ext>
          </c:extLst>
        </c:ser>
        <c:ser>
          <c:idx val="5"/>
          <c:order val="5"/>
          <c:tx>
            <c:strRef>
              <c:f>Conclusion!$K$53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Conclusion!$L$53:$S$53</c:f>
              <c:numCache>
                <c:formatCode>General</c:formatCode>
                <c:ptCount val="8"/>
                <c:pt idx="0">
                  <c:v>19390.800000000003</c:v>
                </c:pt>
                <c:pt idx="1">
                  <c:v>14428.8</c:v>
                </c:pt>
                <c:pt idx="2">
                  <c:v>16210</c:v>
                </c:pt>
                <c:pt idx="3">
                  <c:v>21440</c:v>
                </c:pt>
                <c:pt idx="4">
                  <c:v>15348</c:v>
                </c:pt>
                <c:pt idx="5">
                  <c:v>12944</c:v>
                </c:pt>
                <c:pt idx="6">
                  <c:v>12964</c:v>
                </c:pt>
                <c:pt idx="7">
                  <c:v>18500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259-49A0-89E0-1C86A30B3C82}"/>
            </c:ext>
          </c:extLst>
        </c:ser>
        <c:ser>
          <c:idx val="6"/>
          <c:order val="6"/>
          <c:tx>
            <c:strRef>
              <c:f>Conclusion!$K$54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Conclusion!$L$54:$S$54</c:f>
              <c:numCache>
                <c:formatCode>General</c:formatCode>
                <c:ptCount val="8"/>
                <c:pt idx="0">
                  <c:v>26992</c:v>
                </c:pt>
                <c:pt idx="1">
                  <c:v>18537.2</c:v>
                </c:pt>
                <c:pt idx="2">
                  <c:v>23768.799999999999</c:v>
                </c:pt>
                <c:pt idx="3">
                  <c:v>27333.200000000001</c:v>
                </c:pt>
                <c:pt idx="4">
                  <c:v>20416</c:v>
                </c:pt>
                <c:pt idx="5">
                  <c:v>14648</c:v>
                </c:pt>
                <c:pt idx="6">
                  <c:v>17188</c:v>
                </c:pt>
                <c:pt idx="7">
                  <c:v>21608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259-49A0-89E0-1C86A30B3C82}"/>
            </c:ext>
          </c:extLst>
        </c:ser>
        <c:ser>
          <c:idx val="7"/>
          <c:order val="7"/>
          <c:tx>
            <c:strRef>
              <c:f>Conclusion!$K$55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Conclusion!$L$55:$S$55</c:f>
              <c:numCache>
                <c:formatCode>General</c:formatCode>
                <c:ptCount val="8"/>
                <c:pt idx="0">
                  <c:v>40317.599999999999</c:v>
                </c:pt>
                <c:pt idx="1">
                  <c:v>26101.599999999999</c:v>
                </c:pt>
                <c:pt idx="2">
                  <c:v>31497.599999999999</c:v>
                </c:pt>
                <c:pt idx="3">
                  <c:v>38969.599999999999</c:v>
                </c:pt>
                <c:pt idx="4">
                  <c:v>29036</c:v>
                </c:pt>
                <c:pt idx="5">
                  <c:v>18244</c:v>
                </c:pt>
                <c:pt idx="6">
                  <c:v>22096</c:v>
                </c:pt>
                <c:pt idx="7">
                  <c:v>28552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259-49A0-89E0-1C86A30B3C82}"/>
            </c:ext>
          </c:extLst>
        </c:ser>
        <c:ser>
          <c:idx val="8"/>
          <c:order val="8"/>
          <c:tx>
            <c:strRef>
              <c:f>Conclusion!$K$56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Conclusion!$L$56:$S$56</c:f>
              <c:numCache>
                <c:formatCode>General</c:formatCode>
                <c:ptCount val="8"/>
                <c:pt idx="0">
                  <c:v>27762</c:v>
                </c:pt>
                <c:pt idx="1">
                  <c:v>6405.6</c:v>
                </c:pt>
                <c:pt idx="2">
                  <c:v>26120</c:v>
                </c:pt>
                <c:pt idx="3">
                  <c:v>23590.799999999999</c:v>
                </c:pt>
                <c:pt idx="4">
                  <c:v>21500</c:v>
                </c:pt>
                <c:pt idx="5">
                  <c:v>5004</c:v>
                </c:pt>
                <c:pt idx="6">
                  <c:v>20876</c:v>
                </c:pt>
                <c:pt idx="7">
                  <c:v>17448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259-49A0-89E0-1C86A30B3C82}"/>
            </c:ext>
          </c:extLst>
        </c:ser>
        <c:ser>
          <c:idx val="9"/>
          <c:order val="9"/>
          <c:tx>
            <c:strRef>
              <c:f>Conclusion!$K$57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Conclusion!$L$57:$S$57</c:f>
              <c:numCache>
                <c:formatCode>General</c:formatCode>
                <c:ptCount val="8"/>
                <c:pt idx="0">
                  <c:v>27206.400000000001</c:v>
                </c:pt>
                <c:pt idx="1">
                  <c:v>4958.8</c:v>
                </c:pt>
                <c:pt idx="2">
                  <c:v>25608.799999999999</c:v>
                </c:pt>
                <c:pt idx="3">
                  <c:v>20498</c:v>
                </c:pt>
                <c:pt idx="4">
                  <c:v>20340</c:v>
                </c:pt>
                <c:pt idx="5">
                  <c:v>4284</c:v>
                </c:pt>
                <c:pt idx="6">
                  <c:v>20060</c:v>
                </c:pt>
                <c:pt idx="7">
                  <c:v>15240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259-49A0-89E0-1C86A30B3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1444319"/>
        <c:axId val="1641444735"/>
      </c:barChart>
      <c:catAx>
        <c:axId val="164144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1444735"/>
        <c:crosses val="autoZero"/>
        <c:auto val="1"/>
        <c:lblAlgn val="ctr"/>
        <c:lblOffset val="100"/>
        <c:noMultiLvlLbl val="0"/>
      </c:catAx>
      <c:valAx>
        <c:axId val="164144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144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x=1.5 y=2 z=0.8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Conclusion!$U$48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Conclusion!$V$48:$AC$48</c:f>
              <c:numCache>
                <c:formatCode>General</c:formatCode>
                <c:ptCount val="8"/>
                <c:pt idx="0">
                  <c:v>27739.440000000002</c:v>
                </c:pt>
                <c:pt idx="1">
                  <c:v>35301.199999999997</c:v>
                </c:pt>
                <c:pt idx="2">
                  <c:v>22993.200000000001</c:v>
                </c:pt>
                <c:pt idx="3">
                  <c:v>43170.36</c:v>
                </c:pt>
                <c:pt idx="4">
                  <c:v>26095.040000000001</c:v>
                </c:pt>
                <c:pt idx="5">
                  <c:v>29238.2</c:v>
                </c:pt>
                <c:pt idx="6">
                  <c:v>21942.799999999999</c:v>
                </c:pt>
                <c:pt idx="7">
                  <c:v>38853.56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5D-40E9-910B-AAFC629F5784}"/>
            </c:ext>
          </c:extLst>
        </c:ser>
        <c:ser>
          <c:idx val="1"/>
          <c:order val="1"/>
          <c:tx>
            <c:strRef>
              <c:f>Conclusion!$U$49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Conclusion!$V$49:$AC$49</c:f>
              <c:numCache>
                <c:formatCode>General</c:formatCode>
                <c:ptCount val="8"/>
                <c:pt idx="0">
                  <c:v>5613.4400000000005</c:v>
                </c:pt>
                <c:pt idx="1">
                  <c:v>2949.96</c:v>
                </c:pt>
                <c:pt idx="2">
                  <c:v>6140.6399999999994</c:v>
                </c:pt>
                <c:pt idx="3">
                  <c:v>5664.68</c:v>
                </c:pt>
                <c:pt idx="4">
                  <c:v>4893.84</c:v>
                </c:pt>
                <c:pt idx="5">
                  <c:v>2126.16</c:v>
                </c:pt>
                <c:pt idx="6">
                  <c:v>5365.24</c:v>
                </c:pt>
                <c:pt idx="7">
                  <c:v>4733.4799999999996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5D-40E9-910B-AAFC629F5784}"/>
            </c:ext>
          </c:extLst>
        </c:ser>
        <c:ser>
          <c:idx val="2"/>
          <c:order val="2"/>
          <c:tx>
            <c:strRef>
              <c:f>Conclusion!$U$50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Conclusion!$V$50:$AC$50</c:f>
              <c:numCache>
                <c:formatCode>General</c:formatCode>
                <c:ptCount val="8"/>
                <c:pt idx="0">
                  <c:v>8374.9600000000009</c:v>
                </c:pt>
                <c:pt idx="1">
                  <c:v>5557.2</c:v>
                </c:pt>
                <c:pt idx="2">
                  <c:v>8637.84</c:v>
                </c:pt>
                <c:pt idx="3">
                  <c:v>11732</c:v>
                </c:pt>
                <c:pt idx="4">
                  <c:v>6967.76</c:v>
                </c:pt>
                <c:pt idx="5">
                  <c:v>3916</c:v>
                </c:pt>
                <c:pt idx="6">
                  <c:v>6876.04</c:v>
                </c:pt>
                <c:pt idx="7">
                  <c:v>8614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5D-40E9-910B-AAFC629F5784}"/>
            </c:ext>
          </c:extLst>
        </c:ser>
        <c:ser>
          <c:idx val="3"/>
          <c:order val="3"/>
          <c:tx>
            <c:strRef>
              <c:f>Conclusion!$U$51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Conclusion!$V$51:$AC$51</c:f>
              <c:numCache>
                <c:formatCode>General</c:formatCode>
                <c:ptCount val="8"/>
                <c:pt idx="0">
                  <c:v>10778.2</c:v>
                </c:pt>
                <c:pt idx="1">
                  <c:v>6609</c:v>
                </c:pt>
                <c:pt idx="2">
                  <c:v>11727.6</c:v>
                </c:pt>
                <c:pt idx="3">
                  <c:v>13365.2</c:v>
                </c:pt>
                <c:pt idx="4">
                  <c:v>8173</c:v>
                </c:pt>
                <c:pt idx="5">
                  <c:v>4669</c:v>
                </c:pt>
                <c:pt idx="6">
                  <c:v>9067</c:v>
                </c:pt>
                <c:pt idx="7">
                  <c:v>9520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5D-40E9-910B-AAFC629F5784}"/>
            </c:ext>
          </c:extLst>
        </c:ser>
        <c:ser>
          <c:idx val="4"/>
          <c:order val="4"/>
          <c:tx>
            <c:strRef>
              <c:f>Conclusion!$U$52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Conclusion!$V$52:$AC$52</c:f>
              <c:numCache>
                <c:formatCode>General</c:formatCode>
                <c:ptCount val="8"/>
                <c:pt idx="0">
                  <c:v>15360.2</c:v>
                </c:pt>
                <c:pt idx="1">
                  <c:v>15588.96</c:v>
                </c:pt>
                <c:pt idx="2">
                  <c:v>18899.36</c:v>
                </c:pt>
                <c:pt idx="3">
                  <c:v>40774.04</c:v>
                </c:pt>
                <c:pt idx="4">
                  <c:v>11263</c:v>
                </c:pt>
                <c:pt idx="5">
                  <c:v>12007.96</c:v>
                </c:pt>
                <c:pt idx="6">
                  <c:v>16304.96</c:v>
                </c:pt>
                <c:pt idx="7">
                  <c:v>36429.64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5D-40E9-910B-AAFC629F5784}"/>
            </c:ext>
          </c:extLst>
        </c:ser>
        <c:ser>
          <c:idx val="5"/>
          <c:order val="5"/>
          <c:tx>
            <c:strRef>
              <c:f>Conclusion!$U$53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Conclusion!$V$53:$AC$53</c:f>
              <c:numCache>
                <c:formatCode>General</c:formatCode>
                <c:ptCount val="8"/>
                <c:pt idx="0">
                  <c:v>28477.280000000006</c:v>
                </c:pt>
                <c:pt idx="1">
                  <c:v>23696.400000000001</c:v>
                </c:pt>
                <c:pt idx="2">
                  <c:v>17415.84</c:v>
                </c:pt>
                <c:pt idx="3">
                  <c:v>30541.68</c:v>
                </c:pt>
                <c:pt idx="4">
                  <c:v>24437.480000000003</c:v>
                </c:pt>
                <c:pt idx="5">
                  <c:v>22255.599999999999</c:v>
                </c:pt>
                <c:pt idx="6">
                  <c:v>14199.84</c:v>
                </c:pt>
                <c:pt idx="7">
                  <c:v>27664.68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5D-40E9-910B-AAFC629F5784}"/>
            </c:ext>
          </c:extLst>
        </c:ser>
        <c:ser>
          <c:idx val="6"/>
          <c:order val="6"/>
          <c:tx>
            <c:strRef>
              <c:f>Conclusion!$U$54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Conclusion!$V$54:$AC$54</c:f>
              <c:numCache>
                <c:formatCode>General</c:formatCode>
                <c:ptCount val="8"/>
                <c:pt idx="0">
                  <c:v>29222.16</c:v>
                </c:pt>
                <c:pt idx="1">
                  <c:v>19202.32</c:v>
                </c:pt>
                <c:pt idx="2">
                  <c:v>24069.040000000001</c:v>
                </c:pt>
                <c:pt idx="3">
                  <c:v>28864.880000000001</c:v>
                </c:pt>
                <c:pt idx="4">
                  <c:v>22681.16</c:v>
                </c:pt>
                <c:pt idx="5">
                  <c:v>15305.12</c:v>
                </c:pt>
                <c:pt idx="6">
                  <c:v>17480.240000000002</c:v>
                </c:pt>
                <c:pt idx="7">
                  <c:v>23124.68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5D-40E9-910B-AAFC629F5784}"/>
            </c:ext>
          </c:extLst>
        </c:ser>
        <c:ser>
          <c:idx val="7"/>
          <c:order val="7"/>
          <c:tx>
            <c:strRef>
              <c:f>Conclusion!$U$55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Conclusion!$V$55:$AC$55</c:f>
              <c:numCache>
                <c:formatCode>General</c:formatCode>
                <c:ptCount val="8"/>
                <c:pt idx="0">
                  <c:v>41826.68</c:v>
                </c:pt>
                <c:pt idx="1">
                  <c:v>26275.599999999999</c:v>
                </c:pt>
                <c:pt idx="2">
                  <c:v>34263.759999999995</c:v>
                </c:pt>
                <c:pt idx="3">
                  <c:v>39479.08</c:v>
                </c:pt>
                <c:pt idx="4">
                  <c:v>30528.080000000002</c:v>
                </c:pt>
                <c:pt idx="5">
                  <c:v>18412</c:v>
                </c:pt>
                <c:pt idx="6">
                  <c:v>24863.16</c:v>
                </c:pt>
                <c:pt idx="7">
                  <c:v>29053.48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5D-40E9-910B-AAFC629F5784}"/>
            </c:ext>
          </c:extLst>
        </c:ser>
        <c:ser>
          <c:idx val="8"/>
          <c:order val="8"/>
          <c:tx>
            <c:strRef>
              <c:f>Conclusion!$U$56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Conclusion!$V$56:$AC$56</c:f>
              <c:numCache>
                <c:formatCode>General</c:formatCode>
                <c:ptCount val="8"/>
                <c:pt idx="0">
                  <c:v>31389.08</c:v>
                </c:pt>
                <c:pt idx="1">
                  <c:v>6459.6</c:v>
                </c:pt>
                <c:pt idx="2">
                  <c:v>27601.64</c:v>
                </c:pt>
                <c:pt idx="3">
                  <c:v>23672.639999999999</c:v>
                </c:pt>
                <c:pt idx="4">
                  <c:v>25134.080000000002</c:v>
                </c:pt>
                <c:pt idx="5">
                  <c:v>5057</c:v>
                </c:pt>
                <c:pt idx="6">
                  <c:v>22362.639999999999</c:v>
                </c:pt>
                <c:pt idx="7">
                  <c:v>17529.84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25D-40E9-910B-AAFC629F5784}"/>
            </c:ext>
          </c:extLst>
        </c:ser>
        <c:ser>
          <c:idx val="9"/>
          <c:order val="9"/>
          <c:tx>
            <c:strRef>
              <c:f>Conclusion!$U$57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Conclusion!$V$57:$AC$57</c:f>
              <c:numCache>
                <c:formatCode>General</c:formatCode>
                <c:ptCount val="8"/>
                <c:pt idx="0">
                  <c:v>28659.200000000001</c:v>
                </c:pt>
                <c:pt idx="1">
                  <c:v>4958.8</c:v>
                </c:pt>
                <c:pt idx="2">
                  <c:v>25708.639999999999</c:v>
                </c:pt>
                <c:pt idx="3">
                  <c:v>20498</c:v>
                </c:pt>
                <c:pt idx="4">
                  <c:v>21793.8</c:v>
                </c:pt>
                <c:pt idx="5">
                  <c:v>4284</c:v>
                </c:pt>
                <c:pt idx="6">
                  <c:v>20158.84</c:v>
                </c:pt>
                <c:pt idx="7">
                  <c:v>15240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25D-40E9-910B-AAFC629F5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88026959"/>
        <c:axId val="1688027791"/>
      </c:barChart>
      <c:catAx>
        <c:axId val="168802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8027791"/>
        <c:crosses val="autoZero"/>
        <c:auto val="1"/>
        <c:lblAlgn val="ctr"/>
        <c:lblOffset val="100"/>
        <c:noMultiLvlLbl val="0"/>
      </c:catAx>
      <c:valAx>
        <c:axId val="168802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802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Conclusion!$A$89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Conclusion!$B$89:$I$89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DE-49EA-BBEB-D2CB2B0720CB}"/>
            </c:ext>
          </c:extLst>
        </c:ser>
        <c:ser>
          <c:idx val="1"/>
          <c:order val="1"/>
          <c:tx>
            <c:strRef>
              <c:f>Conclusion!$A$90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Conclusion!$B$90:$I$90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DE-49EA-BBEB-D2CB2B0720CB}"/>
            </c:ext>
          </c:extLst>
        </c:ser>
        <c:ser>
          <c:idx val="2"/>
          <c:order val="2"/>
          <c:tx>
            <c:strRef>
              <c:f>Conclusion!$A$91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Conclusion!$B$91:$I$91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DE-49EA-BBEB-D2CB2B0720CB}"/>
            </c:ext>
          </c:extLst>
        </c:ser>
        <c:ser>
          <c:idx val="3"/>
          <c:order val="3"/>
          <c:tx>
            <c:strRef>
              <c:f>Conclusion!$A$92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Conclusion!$B$92:$I$92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DE-49EA-BBEB-D2CB2B0720CB}"/>
            </c:ext>
          </c:extLst>
        </c:ser>
        <c:ser>
          <c:idx val="4"/>
          <c:order val="4"/>
          <c:tx>
            <c:strRef>
              <c:f>Conclusion!$A$93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Conclusion!$B$93:$I$93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DE-49EA-BBEB-D2CB2B0720CB}"/>
            </c:ext>
          </c:extLst>
        </c:ser>
        <c:ser>
          <c:idx val="5"/>
          <c:order val="5"/>
          <c:tx>
            <c:strRef>
              <c:f>Conclusion!$A$94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Conclusion!$B$94:$I$94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DE-49EA-BBEB-D2CB2B0720CB}"/>
            </c:ext>
          </c:extLst>
        </c:ser>
        <c:ser>
          <c:idx val="6"/>
          <c:order val="6"/>
          <c:tx>
            <c:strRef>
              <c:f>Conclusion!$A$95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Conclusion!$B$95:$I$95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0DE-49EA-BBEB-D2CB2B0720CB}"/>
            </c:ext>
          </c:extLst>
        </c:ser>
        <c:ser>
          <c:idx val="7"/>
          <c:order val="7"/>
          <c:tx>
            <c:strRef>
              <c:f>Conclusion!$A$96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Conclusion!$B$96:$I$96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0DE-49EA-BBEB-D2CB2B0720CB}"/>
            </c:ext>
          </c:extLst>
        </c:ser>
        <c:ser>
          <c:idx val="8"/>
          <c:order val="8"/>
          <c:tx>
            <c:strRef>
              <c:f>Conclusion!$A$97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Conclusion!$B$97:$I$97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0DE-49EA-BBEB-D2CB2B0720CB}"/>
            </c:ext>
          </c:extLst>
        </c:ser>
        <c:ser>
          <c:idx val="9"/>
          <c:order val="9"/>
          <c:tx>
            <c:strRef>
              <c:f>Conclusion!$A$98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Conclusion!$B$98:$I$98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0DE-49EA-BBEB-D2CB2B072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0430111"/>
        <c:axId val="310433855"/>
      </c:barChart>
      <c:catAx>
        <c:axId val="31043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0433855"/>
        <c:crosses val="autoZero"/>
        <c:auto val="1"/>
        <c:lblAlgn val="ctr"/>
        <c:lblOffset val="100"/>
        <c:noMultiLvlLbl val="0"/>
      </c:catAx>
      <c:valAx>
        <c:axId val="310433855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043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Conclusion!$K$89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Conclusion!$L$89:$S$89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4B-4D03-991F-CAADE11E9610}"/>
            </c:ext>
          </c:extLst>
        </c:ser>
        <c:ser>
          <c:idx val="1"/>
          <c:order val="1"/>
          <c:tx>
            <c:strRef>
              <c:f>Conclusion!$K$90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Conclusion!$L$90:$S$90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4B-4D03-991F-CAADE11E9610}"/>
            </c:ext>
          </c:extLst>
        </c:ser>
        <c:ser>
          <c:idx val="2"/>
          <c:order val="2"/>
          <c:tx>
            <c:strRef>
              <c:f>Conclusion!$K$91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Conclusion!$L$91:$S$91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4B-4D03-991F-CAADE11E9610}"/>
            </c:ext>
          </c:extLst>
        </c:ser>
        <c:ser>
          <c:idx val="3"/>
          <c:order val="3"/>
          <c:tx>
            <c:strRef>
              <c:f>Conclusion!$K$92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Conclusion!$L$92:$S$92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4B-4D03-991F-CAADE11E9610}"/>
            </c:ext>
          </c:extLst>
        </c:ser>
        <c:ser>
          <c:idx val="4"/>
          <c:order val="4"/>
          <c:tx>
            <c:strRef>
              <c:f>Conclusion!$K$93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Conclusion!$L$93:$S$93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4B-4D03-991F-CAADE11E9610}"/>
            </c:ext>
          </c:extLst>
        </c:ser>
        <c:ser>
          <c:idx val="5"/>
          <c:order val="5"/>
          <c:tx>
            <c:strRef>
              <c:f>Conclusion!$K$94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Conclusion!$L$94:$S$94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4B-4D03-991F-CAADE11E9610}"/>
            </c:ext>
          </c:extLst>
        </c:ser>
        <c:ser>
          <c:idx val="6"/>
          <c:order val="6"/>
          <c:tx>
            <c:strRef>
              <c:f>Conclusion!$K$95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Conclusion!$L$95:$S$95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4B-4D03-991F-CAADE11E9610}"/>
            </c:ext>
          </c:extLst>
        </c:ser>
        <c:ser>
          <c:idx val="7"/>
          <c:order val="7"/>
          <c:tx>
            <c:strRef>
              <c:f>Conclusion!$K$96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Conclusion!$L$96:$S$96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B4B-4D03-991F-CAADE11E9610}"/>
            </c:ext>
          </c:extLst>
        </c:ser>
        <c:ser>
          <c:idx val="8"/>
          <c:order val="8"/>
          <c:tx>
            <c:strRef>
              <c:f>Conclusion!$K$97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Conclusion!$L$97:$S$97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4B-4D03-991F-CAADE11E9610}"/>
            </c:ext>
          </c:extLst>
        </c:ser>
        <c:ser>
          <c:idx val="9"/>
          <c:order val="9"/>
          <c:tx>
            <c:strRef>
              <c:f>Conclusion!$K$98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Conclusion!$L$98:$S$98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4B-4D03-991F-CAADE11E9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2232975"/>
        <c:axId val="622253359"/>
      </c:barChart>
      <c:catAx>
        <c:axId val="62223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2253359"/>
        <c:crosses val="autoZero"/>
        <c:auto val="1"/>
        <c:lblAlgn val="ctr"/>
        <c:lblOffset val="100"/>
        <c:noMultiLvlLbl val="0"/>
      </c:catAx>
      <c:valAx>
        <c:axId val="622253359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223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Conclusion!$U$89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Conclusion!$V$89:$AC$89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61-47CF-AB07-81BDEE85DB86}"/>
            </c:ext>
          </c:extLst>
        </c:ser>
        <c:ser>
          <c:idx val="1"/>
          <c:order val="1"/>
          <c:tx>
            <c:strRef>
              <c:f>Conclusion!$U$90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Conclusion!$V$90:$AC$90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61-47CF-AB07-81BDEE85DB86}"/>
            </c:ext>
          </c:extLst>
        </c:ser>
        <c:ser>
          <c:idx val="2"/>
          <c:order val="2"/>
          <c:tx>
            <c:strRef>
              <c:f>Conclusion!$U$91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Conclusion!$V$91:$AC$91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61-47CF-AB07-81BDEE85DB86}"/>
            </c:ext>
          </c:extLst>
        </c:ser>
        <c:ser>
          <c:idx val="3"/>
          <c:order val="3"/>
          <c:tx>
            <c:strRef>
              <c:f>Conclusion!$U$92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Conclusion!$V$92:$AC$92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61-47CF-AB07-81BDEE85DB86}"/>
            </c:ext>
          </c:extLst>
        </c:ser>
        <c:ser>
          <c:idx val="4"/>
          <c:order val="4"/>
          <c:tx>
            <c:strRef>
              <c:f>Conclusion!$U$93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Conclusion!$V$93:$AC$93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61-47CF-AB07-81BDEE85DB86}"/>
            </c:ext>
          </c:extLst>
        </c:ser>
        <c:ser>
          <c:idx val="5"/>
          <c:order val="5"/>
          <c:tx>
            <c:strRef>
              <c:f>Conclusion!$U$94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Conclusion!$V$94:$AC$94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61-47CF-AB07-81BDEE85DB86}"/>
            </c:ext>
          </c:extLst>
        </c:ser>
        <c:ser>
          <c:idx val="6"/>
          <c:order val="6"/>
          <c:tx>
            <c:strRef>
              <c:f>Conclusion!$U$95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Conclusion!$V$95:$AC$95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61-47CF-AB07-81BDEE85DB86}"/>
            </c:ext>
          </c:extLst>
        </c:ser>
        <c:ser>
          <c:idx val="7"/>
          <c:order val="7"/>
          <c:tx>
            <c:strRef>
              <c:f>Conclusion!$U$96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Conclusion!$V$96:$AC$96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661-47CF-AB07-81BDEE85DB86}"/>
            </c:ext>
          </c:extLst>
        </c:ser>
        <c:ser>
          <c:idx val="8"/>
          <c:order val="8"/>
          <c:tx>
            <c:strRef>
              <c:f>Conclusion!$U$97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Conclusion!$V$97:$AC$97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661-47CF-AB07-81BDEE85DB86}"/>
            </c:ext>
          </c:extLst>
        </c:ser>
        <c:ser>
          <c:idx val="9"/>
          <c:order val="9"/>
          <c:tx>
            <c:strRef>
              <c:f>Conclusion!$U$98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Conclusion!$V$98:$AC$98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661-47CF-AB07-81BDEE85D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8055855"/>
        <c:axId val="318069583"/>
      </c:barChart>
      <c:catAx>
        <c:axId val="31805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8069583"/>
        <c:crosses val="autoZero"/>
        <c:auto val="1"/>
        <c:lblAlgn val="ctr"/>
        <c:lblOffset val="100"/>
        <c:noMultiLvlLbl val="0"/>
      </c:catAx>
      <c:valAx>
        <c:axId val="318069583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805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Conclusion!$A$127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Conclusion!$B$127:$I$127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74-4B04-B197-8F389F63F0F6}"/>
            </c:ext>
          </c:extLst>
        </c:ser>
        <c:ser>
          <c:idx val="1"/>
          <c:order val="1"/>
          <c:tx>
            <c:strRef>
              <c:f>Conclusion!$A$128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Conclusion!$B$128:$I$128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74-4B04-B197-8F389F63F0F6}"/>
            </c:ext>
          </c:extLst>
        </c:ser>
        <c:ser>
          <c:idx val="2"/>
          <c:order val="2"/>
          <c:tx>
            <c:strRef>
              <c:f>Conclusion!$A$129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Conclusion!$B$129:$I$129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74-4B04-B197-8F389F63F0F6}"/>
            </c:ext>
          </c:extLst>
        </c:ser>
        <c:ser>
          <c:idx val="3"/>
          <c:order val="3"/>
          <c:tx>
            <c:strRef>
              <c:f>Conclusion!$A$130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Conclusion!$B$130:$I$130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74-4B04-B197-8F389F63F0F6}"/>
            </c:ext>
          </c:extLst>
        </c:ser>
        <c:ser>
          <c:idx val="4"/>
          <c:order val="4"/>
          <c:tx>
            <c:strRef>
              <c:f>Conclusion!$A$131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Conclusion!$B$131:$I$131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74-4B04-B197-8F389F63F0F6}"/>
            </c:ext>
          </c:extLst>
        </c:ser>
        <c:ser>
          <c:idx val="5"/>
          <c:order val="5"/>
          <c:tx>
            <c:strRef>
              <c:f>Conclusion!$A$132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Conclusion!$B$132:$I$132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74-4B04-B197-8F389F63F0F6}"/>
            </c:ext>
          </c:extLst>
        </c:ser>
        <c:ser>
          <c:idx val="6"/>
          <c:order val="6"/>
          <c:tx>
            <c:strRef>
              <c:f>Conclusion!$A$133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Conclusion!$B$133:$I$133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74-4B04-B197-8F389F63F0F6}"/>
            </c:ext>
          </c:extLst>
        </c:ser>
        <c:ser>
          <c:idx val="7"/>
          <c:order val="7"/>
          <c:tx>
            <c:strRef>
              <c:f>Conclusion!$A$134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Conclusion!$B$134:$I$134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D74-4B04-B197-8F389F63F0F6}"/>
            </c:ext>
          </c:extLst>
        </c:ser>
        <c:ser>
          <c:idx val="8"/>
          <c:order val="8"/>
          <c:tx>
            <c:strRef>
              <c:f>Conclusion!$A$135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Conclusion!$B$135:$I$135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74-4B04-B197-8F389F63F0F6}"/>
            </c:ext>
          </c:extLst>
        </c:ser>
        <c:ser>
          <c:idx val="9"/>
          <c:order val="9"/>
          <c:tx>
            <c:strRef>
              <c:f>Conclusion!$A$136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Conclusion!$B$136:$I$136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74-4B04-B197-8F389F63F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4767471"/>
        <c:axId val="604774543"/>
      </c:barChart>
      <c:catAx>
        <c:axId val="60476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774543"/>
        <c:crosses val="autoZero"/>
        <c:auto val="1"/>
        <c:lblAlgn val="ctr"/>
        <c:lblOffset val="100"/>
        <c:noMultiLvlLbl val="0"/>
      </c:catAx>
      <c:valAx>
        <c:axId val="6047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76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Conclusion!$K$127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Conclusion!$L$127:$S$127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4B-471C-97F8-71AA38A8E72F}"/>
            </c:ext>
          </c:extLst>
        </c:ser>
        <c:ser>
          <c:idx val="1"/>
          <c:order val="1"/>
          <c:tx>
            <c:strRef>
              <c:f>Conclusion!$K$128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Conclusion!$L$128:$S$128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4B-471C-97F8-71AA38A8E72F}"/>
            </c:ext>
          </c:extLst>
        </c:ser>
        <c:ser>
          <c:idx val="2"/>
          <c:order val="2"/>
          <c:tx>
            <c:strRef>
              <c:f>Conclusion!$K$129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Conclusion!$L$129:$S$129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4B-471C-97F8-71AA38A8E72F}"/>
            </c:ext>
          </c:extLst>
        </c:ser>
        <c:ser>
          <c:idx val="3"/>
          <c:order val="3"/>
          <c:tx>
            <c:strRef>
              <c:f>Conclusion!$K$130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Conclusion!$L$130:$S$130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4B-471C-97F8-71AA38A8E72F}"/>
            </c:ext>
          </c:extLst>
        </c:ser>
        <c:ser>
          <c:idx val="4"/>
          <c:order val="4"/>
          <c:tx>
            <c:strRef>
              <c:f>Conclusion!$K$131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Conclusion!$L$131:$S$131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4B-471C-97F8-71AA38A8E72F}"/>
            </c:ext>
          </c:extLst>
        </c:ser>
        <c:ser>
          <c:idx val="5"/>
          <c:order val="5"/>
          <c:tx>
            <c:strRef>
              <c:f>Conclusion!$K$132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Conclusion!$L$132:$S$132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4B-471C-97F8-71AA38A8E72F}"/>
            </c:ext>
          </c:extLst>
        </c:ser>
        <c:ser>
          <c:idx val="6"/>
          <c:order val="6"/>
          <c:tx>
            <c:strRef>
              <c:f>Conclusion!$K$133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Conclusion!$L$133:$S$133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4B-471C-97F8-71AA38A8E72F}"/>
            </c:ext>
          </c:extLst>
        </c:ser>
        <c:ser>
          <c:idx val="7"/>
          <c:order val="7"/>
          <c:tx>
            <c:strRef>
              <c:f>Conclusion!$K$134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Conclusion!$L$134:$S$134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4B-471C-97F8-71AA38A8E72F}"/>
            </c:ext>
          </c:extLst>
        </c:ser>
        <c:ser>
          <c:idx val="8"/>
          <c:order val="8"/>
          <c:tx>
            <c:strRef>
              <c:f>Conclusion!$K$135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Conclusion!$L$135:$S$135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4B-471C-97F8-71AA38A8E72F}"/>
            </c:ext>
          </c:extLst>
        </c:ser>
        <c:ser>
          <c:idx val="9"/>
          <c:order val="9"/>
          <c:tx>
            <c:strRef>
              <c:f>Conclusion!$K$136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Conclusion!$L$136:$S$136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4B-471C-97F8-71AA38A8E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1313871"/>
        <c:axId val="491305135"/>
      </c:barChart>
      <c:catAx>
        <c:axId val="49131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1305135"/>
        <c:crosses val="autoZero"/>
        <c:auto val="1"/>
        <c:lblAlgn val="ctr"/>
        <c:lblOffset val="100"/>
        <c:noMultiLvlLbl val="0"/>
      </c:catAx>
      <c:valAx>
        <c:axId val="49130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131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Conclusion!$U$127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Conclusion!$V$127:$AC$127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10-4D6E-8242-9D0A5C88FD97}"/>
            </c:ext>
          </c:extLst>
        </c:ser>
        <c:ser>
          <c:idx val="1"/>
          <c:order val="1"/>
          <c:tx>
            <c:strRef>
              <c:f>Conclusion!$U$128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Conclusion!$V$128:$AC$128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10-4D6E-8242-9D0A5C88FD97}"/>
            </c:ext>
          </c:extLst>
        </c:ser>
        <c:ser>
          <c:idx val="2"/>
          <c:order val="2"/>
          <c:tx>
            <c:strRef>
              <c:f>Conclusion!$U$129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Conclusion!$V$129:$AC$129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10-4D6E-8242-9D0A5C88FD97}"/>
            </c:ext>
          </c:extLst>
        </c:ser>
        <c:ser>
          <c:idx val="3"/>
          <c:order val="3"/>
          <c:tx>
            <c:strRef>
              <c:f>Conclusion!$U$130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Conclusion!$V$130:$AC$130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10-4D6E-8242-9D0A5C88FD97}"/>
            </c:ext>
          </c:extLst>
        </c:ser>
        <c:ser>
          <c:idx val="4"/>
          <c:order val="4"/>
          <c:tx>
            <c:strRef>
              <c:f>Conclusion!$U$131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Conclusion!$V$131:$AC$131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10-4D6E-8242-9D0A5C88FD97}"/>
            </c:ext>
          </c:extLst>
        </c:ser>
        <c:ser>
          <c:idx val="5"/>
          <c:order val="5"/>
          <c:tx>
            <c:strRef>
              <c:f>Conclusion!$U$132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Conclusion!$V$132:$AC$132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10-4D6E-8242-9D0A5C88FD97}"/>
            </c:ext>
          </c:extLst>
        </c:ser>
        <c:ser>
          <c:idx val="6"/>
          <c:order val="6"/>
          <c:tx>
            <c:strRef>
              <c:f>Conclusion!$U$133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Conclusion!$V$133:$AC$133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10-4D6E-8242-9D0A5C88FD97}"/>
            </c:ext>
          </c:extLst>
        </c:ser>
        <c:ser>
          <c:idx val="7"/>
          <c:order val="7"/>
          <c:tx>
            <c:strRef>
              <c:f>Conclusion!$U$134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Conclusion!$V$134:$AC$134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610-4D6E-8242-9D0A5C88FD97}"/>
            </c:ext>
          </c:extLst>
        </c:ser>
        <c:ser>
          <c:idx val="8"/>
          <c:order val="8"/>
          <c:tx>
            <c:strRef>
              <c:f>Conclusion!$U$135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Conclusion!$V$135:$AC$135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610-4D6E-8242-9D0A5C88FD97}"/>
            </c:ext>
          </c:extLst>
        </c:ser>
        <c:ser>
          <c:idx val="9"/>
          <c:order val="9"/>
          <c:tx>
            <c:strRef>
              <c:f>Conclusion!$U$136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Conclusion!$V$136:$AC$136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610-4D6E-8242-9D0A5C88F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409183"/>
        <c:axId val="606420415"/>
      </c:barChart>
      <c:catAx>
        <c:axId val="60640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6420415"/>
        <c:crosses val="autoZero"/>
        <c:auto val="1"/>
        <c:lblAlgn val="ctr"/>
        <c:lblOffset val="100"/>
        <c:noMultiLvlLbl val="0"/>
      </c:catAx>
      <c:valAx>
        <c:axId val="60642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640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Spain (Transponders cost)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C+L+S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SummaryT!$B$37:$B$46</c:f>
              <c:numCache>
                <c:formatCode>0</c:formatCode>
                <c:ptCount val="10"/>
                <c:pt idx="0">
                  <c:v>26150.400000000001</c:v>
                </c:pt>
                <c:pt idx="1">
                  <c:v>5385.6</c:v>
                </c:pt>
                <c:pt idx="2">
                  <c:v>7819.2000000000007</c:v>
                </c:pt>
                <c:pt idx="3">
                  <c:v>9907.2000000000007</c:v>
                </c:pt>
                <c:pt idx="4">
                  <c:v>14947.2</c:v>
                </c:pt>
                <c:pt idx="5">
                  <c:v>18604.800000000003</c:v>
                </c:pt>
                <c:pt idx="6">
                  <c:v>26028</c:v>
                </c:pt>
                <c:pt idx="7">
                  <c:v>38757.599999999999</c:v>
                </c:pt>
                <c:pt idx="8">
                  <c:v>26964</c:v>
                </c:pt>
                <c:pt idx="9">
                  <c:v>26474.400000000001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90-4894-AAAF-143D5B9B811C}"/>
            </c:ext>
          </c:extLst>
        </c:ser>
        <c:ser>
          <c:idx val="2"/>
          <c:order val="1"/>
          <c:tx>
            <c:v>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SummaryT!$F$37:$F$46</c:f>
              <c:numCache>
                <c:formatCode>0</c:formatCode>
                <c:ptCount val="10"/>
                <c:pt idx="0">
                  <c:v>24552</c:v>
                </c:pt>
                <c:pt idx="1">
                  <c:v>4680</c:v>
                </c:pt>
                <c:pt idx="2">
                  <c:v>6480</c:v>
                </c:pt>
                <c:pt idx="3">
                  <c:v>7488</c:v>
                </c:pt>
                <c:pt idx="4">
                  <c:v>10944</c:v>
                </c:pt>
                <c:pt idx="5">
                  <c:v>14688</c:v>
                </c:pt>
                <c:pt idx="6">
                  <c:v>19656</c:v>
                </c:pt>
                <c:pt idx="7">
                  <c:v>27936</c:v>
                </c:pt>
                <c:pt idx="8">
                  <c:v>20880</c:v>
                </c:pt>
                <c:pt idx="9">
                  <c:v>19800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90-4894-AAAF-143D5B9B8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3216416"/>
        <c:axId val="893216000"/>
      </c:lineChart>
      <c:catAx>
        <c:axId val="893216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3216000"/>
        <c:crosses val="autoZero"/>
        <c:auto val="1"/>
        <c:lblAlgn val="ctr"/>
        <c:lblOffset val="100"/>
        <c:noMultiLvlLbl val="0"/>
      </c:catAx>
      <c:valAx>
        <c:axId val="8932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321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Sweden (Transponders cost)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SummaryT!$C$37:$C$46</c:f>
              <c:numCache>
                <c:formatCode>0</c:formatCode>
                <c:ptCount val="10"/>
                <c:pt idx="0">
                  <c:v>32400</c:v>
                </c:pt>
                <c:pt idx="1">
                  <c:v>2656.8</c:v>
                </c:pt>
                <c:pt idx="2">
                  <c:v>5407.2</c:v>
                </c:pt>
                <c:pt idx="3">
                  <c:v>6444</c:v>
                </c:pt>
                <c:pt idx="4">
                  <c:v>11880</c:v>
                </c:pt>
                <c:pt idx="5">
                  <c:v>13420.8</c:v>
                </c:pt>
                <c:pt idx="6">
                  <c:v>17611.2</c:v>
                </c:pt>
                <c:pt idx="7">
                  <c:v>25437.599999999999</c:v>
                </c:pt>
                <c:pt idx="8">
                  <c:v>6177.6</c:v>
                </c:pt>
                <c:pt idx="9">
                  <c:v>4744.8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9-48B9-9D1C-23ADCD5908D3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SummaryT!$G$37:$G$46</c:f>
              <c:numCache>
                <c:formatCode>0</c:formatCode>
                <c:ptCount val="10"/>
                <c:pt idx="0">
                  <c:v>26640</c:v>
                </c:pt>
                <c:pt idx="1">
                  <c:v>1872</c:v>
                </c:pt>
                <c:pt idx="2">
                  <c:v>3816</c:v>
                </c:pt>
                <c:pt idx="3">
                  <c:v>4536</c:v>
                </c:pt>
                <c:pt idx="4">
                  <c:v>8424</c:v>
                </c:pt>
                <c:pt idx="5">
                  <c:v>12024</c:v>
                </c:pt>
                <c:pt idx="6">
                  <c:v>13968</c:v>
                </c:pt>
                <c:pt idx="7">
                  <c:v>17784</c:v>
                </c:pt>
                <c:pt idx="8">
                  <c:v>4824</c:v>
                </c:pt>
                <c:pt idx="9">
                  <c:v>4104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F9-48B9-9D1C-23ADCD590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150976"/>
        <c:axId val="1045147648"/>
      </c:lineChart>
      <c:catAx>
        <c:axId val="104515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5147648"/>
        <c:crosses val="autoZero"/>
        <c:auto val="1"/>
        <c:lblAlgn val="ctr"/>
        <c:lblOffset val="100"/>
        <c:noMultiLvlLbl val="0"/>
      </c:catAx>
      <c:valAx>
        <c:axId val="10451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515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Germany_17</a:t>
            </a:r>
            <a:r>
              <a:rPr lang="en-US" baseline="0"/>
              <a:t> (Transponders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SummaryT!$D$37:$D$46</c:f>
              <c:numCache>
                <c:formatCode>0</c:formatCode>
                <c:ptCount val="10"/>
                <c:pt idx="0">
                  <c:v>21758.400000000001</c:v>
                </c:pt>
                <c:pt idx="1">
                  <c:v>5702.4</c:v>
                </c:pt>
                <c:pt idx="2">
                  <c:v>7804.8</c:v>
                </c:pt>
                <c:pt idx="3">
                  <c:v>11289.6</c:v>
                </c:pt>
                <c:pt idx="4">
                  <c:v>14558.400000000001</c:v>
                </c:pt>
                <c:pt idx="5">
                  <c:v>15516</c:v>
                </c:pt>
                <c:pt idx="6">
                  <c:v>22780.799999999999</c:v>
                </c:pt>
                <c:pt idx="7">
                  <c:v>30585.599999999999</c:v>
                </c:pt>
                <c:pt idx="8">
                  <c:v>25452</c:v>
                </c:pt>
                <c:pt idx="9">
                  <c:v>24832.799999999999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29-4957-A002-8FF04B37B37C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SummaryT!$H$37:$H$46</c:f>
              <c:numCache>
                <c:formatCode>0</c:formatCode>
                <c:ptCount val="10"/>
                <c:pt idx="0">
                  <c:v>20736</c:v>
                </c:pt>
                <c:pt idx="1">
                  <c:v>4968</c:v>
                </c:pt>
                <c:pt idx="2">
                  <c:v>6192</c:v>
                </c:pt>
                <c:pt idx="3">
                  <c:v>8712</c:v>
                </c:pt>
                <c:pt idx="4">
                  <c:v>12024</c:v>
                </c:pt>
                <c:pt idx="5">
                  <c:v>12384</c:v>
                </c:pt>
                <c:pt idx="6">
                  <c:v>16488</c:v>
                </c:pt>
                <c:pt idx="7">
                  <c:v>21456</c:v>
                </c:pt>
                <c:pt idx="8">
                  <c:v>20376</c:v>
                </c:pt>
                <c:pt idx="9">
                  <c:v>19440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29-4957-A002-8FF04B37B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653792"/>
        <c:axId val="703652544"/>
      </c:lineChart>
      <c:catAx>
        <c:axId val="70365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3652544"/>
        <c:crosses val="autoZero"/>
        <c:auto val="1"/>
        <c:lblAlgn val="ctr"/>
        <c:lblOffset val="100"/>
        <c:noMultiLvlLbl val="0"/>
      </c:catAx>
      <c:valAx>
        <c:axId val="70365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365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Nobel</a:t>
            </a:r>
            <a:r>
              <a:rPr lang="en-US" baseline="0"/>
              <a:t> EU (Transponders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SummaryT!$E$37:$E$46</c:f>
              <c:numCache>
                <c:formatCode>0</c:formatCode>
                <c:ptCount val="10"/>
                <c:pt idx="0">
                  <c:v>39916.800000000003</c:v>
                </c:pt>
                <c:pt idx="1">
                  <c:v>4651.2000000000007</c:v>
                </c:pt>
                <c:pt idx="2">
                  <c:v>10944</c:v>
                </c:pt>
                <c:pt idx="3">
                  <c:v>13147.2</c:v>
                </c:pt>
                <c:pt idx="4">
                  <c:v>17762.400000000001</c:v>
                </c:pt>
                <c:pt idx="5">
                  <c:v>20412</c:v>
                </c:pt>
                <c:pt idx="6">
                  <c:v>26251.200000000001</c:v>
                </c:pt>
                <c:pt idx="7">
                  <c:v>37929.599999999999</c:v>
                </c:pt>
                <c:pt idx="8">
                  <c:v>22780.799999999999</c:v>
                </c:pt>
                <c:pt idx="9">
                  <c:v>19872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F3-4310-AA68-BC9EE5569E0D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SummaryT!$I$37:$I$46</c:f>
              <c:numCache>
                <c:formatCode>0</c:formatCode>
                <c:ptCount val="10"/>
                <c:pt idx="0">
                  <c:v>35784</c:v>
                </c:pt>
                <c:pt idx="1">
                  <c:v>3816</c:v>
                </c:pt>
                <c:pt idx="2">
                  <c:v>7992</c:v>
                </c:pt>
                <c:pt idx="3">
                  <c:v>9360</c:v>
                </c:pt>
                <c:pt idx="4">
                  <c:v>13536</c:v>
                </c:pt>
                <c:pt idx="5">
                  <c:v>17640</c:v>
                </c:pt>
                <c:pt idx="6">
                  <c:v>20808</c:v>
                </c:pt>
                <c:pt idx="7">
                  <c:v>27792</c:v>
                </c:pt>
                <c:pt idx="8">
                  <c:v>16848</c:v>
                </c:pt>
                <c:pt idx="9">
                  <c:v>14760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F3-4310-AA68-BC9EE5569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966160"/>
        <c:axId val="753966576"/>
      </c:lineChart>
      <c:catAx>
        <c:axId val="7539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3966576"/>
        <c:crosses val="autoZero"/>
        <c:auto val="1"/>
        <c:lblAlgn val="ctr"/>
        <c:lblOffset val="100"/>
        <c:noMultiLvlLbl val="0"/>
      </c:catAx>
      <c:valAx>
        <c:axId val="753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396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Spain (WSS cost)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C+L+S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SummaryW!$B$37:$B$46</c:f>
              <c:numCache>
                <c:formatCode>General</c:formatCode>
                <c:ptCount val="10"/>
                <c:pt idx="0">
                  <c:v>1184</c:v>
                </c:pt>
                <c:pt idx="1">
                  <c:v>140</c:v>
                </c:pt>
                <c:pt idx="2">
                  <c:v>260</c:v>
                </c:pt>
                <c:pt idx="3">
                  <c:v>658</c:v>
                </c:pt>
                <c:pt idx="4">
                  <c:v>332</c:v>
                </c:pt>
                <c:pt idx="5">
                  <c:v>786</c:v>
                </c:pt>
                <c:pt idx="6">
                  <c:v>964</c:v>
                </c:pt>
                <c:pt idx="7">
                  <c:v>1560</c:v>
                </c:pt>
                <c:pt idx="8">
                  <c:v>798</c:v>
                </c:pt>
                <c:pt idx="9">
                  <c:v>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4B-4A93-9F9B-4DEEF11FB942}"/>
            </c:ext>
          </c:extLst>
        </c:ser>
        <c:ser>
          <c:idx val="2"/>
          <c:order val="1"/>
          <c:tx>
            <c:v>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SummaryW!$F$37:$F$46</c:f>
              <c:numCache>
                <c:formatCode>General</c:formatCode>
                <c:ptCount val="10"/>
                <c:pt idx="0">
                  <c:v>1100</c:v>
                </c:pt>
                <c:pt idx="1">
                  <c:v>120</c:v>
                </c:pt>
                <c:pt idx="2">
                  <c:v>200</c:v>
                </c:pt>
                <c:pt idx="3">
                  <c:v>480</c:v>
                </c:pt>
                <c:pt idx="4">
                  <c:v>240</c:v>
                </c:pt>
                <c:pt idx="5">
                  <c:v>660</c:v>
                </c:pt>
                <c:pt idx="6">
                  <c:v>760</c:v>
                </c:pt>
                <c:pt idx="7">
                  <c:v>1100</c:v>
                </c:pt>
                <c:pt idx="8">
                  <c:v>620</c:v>
                </c:pt>
                <c:pt idx="9">
                  <c:v>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4B-4A93-9F9B-4DEEF11FB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3216416"/>
        <c:axId val="893216000"/>
      </c:lineChart>
      <c:catAx>
        <c:axId val="893216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3216000"/>
        <c:crosses val="autoZero"/>
        <c:auto val="1"/>
        <c:lblAlgn val="ctr"/>
        <c:lblOffset val="100"/>
        <c:noMultiLvlLbl val="0"/>
      </c:catAx>
      <c:valAx>
        <c:axId val="8932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321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Sweden (WSS cost)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SummaryW!$C$37:$C$46</c:f>
              <c:numCache>
                <c:formatCode>General</c:formatCode>
                <c:ptCount val="10"/>
                <c:pt idx="0">
                  <c:v>1876</c:v>
                </c:pt>
                <c:pt idx="1">
                  <c:v>138</c:v>
                </c:pt>
                <c:pt idx="2">
                  <c:v>150</c:v>
                </c:pt>
                <c:pt idx="3">
                  <c:v>90</c:v>
                </c:pt>
                <c:pt idx="4">
                  <c:v>444</c:v>
                </c:pt>
                <c:pt idx="5">
                  <c:v>1008</c:v>
                </c:pt>
                <c:pt idx="6">
                  <c:v>926</c:v>
                </c:pt>
                <c:pt idx="7">
                  <c:v>664</c:v>
                </c:pt>
                <c:pt idx="8">
                  <c:v>228</c:v>
                </c:pt>
                <c:pt idx="9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DA-4671-8AD1-192C0A43B59D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SummaryW!$G$37:$G$46</c:f>
              <c:numCache>
                <c:formatCode>General</c:formatCode>
                <c:ptCount val="10"/>
                <c:pt idx="0">
                  <c:v>1540</c:v>
                </c:pt>
                <c:pt idx="1">
                  <c:v>100</c:v>
                </c:pt>
                <c:pt idx="2">
                  <c:v>100</c:v>
                </c:pt>
                <c:pt idx="3">
                  <c:v>60</c:v>
                </c:pt>
                <c:pt idx="4">
                  <c:v>320</c:v>
                </c:pt>
                <c:pt idx="5">
                  <c:v>920</c:v>
                </c:pt>
                <c:pt idx="6">
                  <c:v>680</c:v>
                </c:pt>
                <c:pt idx="7">
                  <c:v>460</c:v>
                </c:pt>
                <c:pt idx="8">
                  <c:v>180</c:v>
                </c:pt>
                <c:pt idx="9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DA-4671-8AD1-192C0A43B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150976"/>
        <c:axId val="1045147648"/>
      </c:lineChart>
      <c:catAx>
        <c:axId val="104515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5147648"/>
        <c:crosses val="autoZero"/>
        <c:auto val="1"/>
        <c:lblAlgn val="ctr"/>
        <c:lblOffset val="100"/>
        <c:noMultiLvlLbl val="0"/>
      </c:catAx>
      <c:valAx>
        <c:axId val="10451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515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Germany_17</a:t>
            </a:r>
            <a:r>
              <a:rPr lang="en-US" baseline="0"/>
              <a:t> (WSS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SummaryW!$D$37:$D$46</c:f>
              <c:numCache>
                <c:formatCode>General</c:formatCode>
                <c:ptCount val="10"/>
                <c:pt idx="0">
                  <c:v>996</c:v>
                </c:pt>
                <c:pt idx="1">
                  <c:v>268</c:v>
                </c:pt>
                <c:pt idx="2">
                  <c:v>482</c:v>
                </c:pt>
                <c:pt idx="3">
                  <c:v>360</c:v>
                </c:pt>
                <c:pt idx="4">
                  <c:v>580</c:v>
                </c:pt>
                <c:pt idx="5">
                  <c:v>694</c:v>
                </c:pt>
                <c:pt idx="6">
                  <c:v>988</c:v>
                </c:pt>
                <c:pt idx="7">
                  <c:v>912</c:v>
                </c:pt>
                <c:pt idx="8">
                  <c:v>668</c:v>
                </c:pt>
                <c:pt idx="9">
                  <c:v>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4F-441C-B5B6-73E10244E10C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SummaryW!$H$37:$H$46</c:f>
              <c:numCache>
                <c:formatCode>General</c:formatCode>
                <c:ptCount val="10"/>
                <c:pt idx="0">
                  <c:v>940</c:v>
                </c:pt>
                <c:pt idx="1">
                  <c:v>220</c:v>
                </c:pt>
                <c:pt idx="2">
                  <c:v>340</c:v>
                </c:pt>
                <c:pt idx="3">
                  <c:v>280</c:v>
                </c:pt>
                <c:pt idx="4">
                  <c:v>520</c:v>
                </c:pt>
                <c:pt idx="5">
                  <c:v>580</c:v>
                </c:pt>
                <c:pt idx="6">
                  <c:v>700</c:v>
                </c:pt>
                <c:pt idx="7">
                  <c:v>640</c:v>
                </c:pt>
                <c:pt idx="8">
                  <c:v>500</c:v>
                </c:pt>
                <c:pt idx="9">
                  <c:v>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4F-441C-B5B6-73E10244E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653792"/>
        <c:axId val="703652544"/>
      </c:lineChart>
      <c:catAx>
        <c:axId val="70365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3652544"/>
        <c:crosses val="autoZero"/>
        <c:auto val="1"/>
        <c:lblAlgn val="ctr"/>
        <c:lblOffset val="100"/>
        <c:noMultiLvlLbl val="0"/>
      </c:catAx>
      <c:valAx>
        <c:axId val="70365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365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Nobel</a:t>
            </a:r>
            <a:r>
              <a:rPr lang="en-US" baseline="0"/>
              <a:t> EU (WSS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SummaryW!$E$37:$E$46</c:f>
              <c:numCache>
                <c:formatCode>General</c:formatCode>
                <c:ptCount val="10"/>
                <c:pt idx="0">
                  <c:v>1986</c:v>
                </c:pt>
                <c:pt idx="1">
                  <c:v>348</c:v>
                </c:pt>
                <c:pt idx="2">
                  <c:v>518</c:v>
                </c:pt>
                <c:pt idx="3">
                  <c:v>218</c:v>
                </c:pt>
                <c:pt idx="4">
                  <c:v>834</c:v>
                </c:pt>
                <c:pt idx="5">
                  <c:v>1028</c:v>
                </c:pt>
                <c:pt idx="6">
                  <c:v>1082</c:v>
                </c:pt>
                <c:pt idx="7">
                  <c:v>1040</c:v>
                </c:pt>
                <c:pt idx="8">
                  <c:v>810</c:v>
                </c:pt>
                <c:pt idx="9">
                  <c:v>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CF-4410-AE5C-823C3555123F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SummaryW!$I$37:$I$46</c:f>
              <c:numCache>
                <c:formatCode>General</c:formatCode>
                <c:ptCount val="10"/>
                <c:pt idx="0">
                  <c:v>1740</c:v>
                </c:pt>
                <c:pt idx="1">
                  <c:v>260</c:v>
                </c:pt>
                <c:pt idx="2">
                  <c:v>360</c:v>
                </c:pt>
                <c:pt idx="3">
                  <c:v>160</c:v>
                </c:pt>
                <c:pt idx="4">
                  <c:v>720</c:v>
                </c:pt>
                <c:pt idx="5">
                  <c:v>860</c:v>
                </c:pt>
                <c:pt idx="6">
                  <c:v>800</c:v>
                </c:pt>
                <c:pt idx="7">
                  <c:v>760</c:v>
                </c:pt>
                <c:pt idx="8">
                  <c:v>600</c:v>
                </c:pt>
                <c:pt idx="9">
                  <c:v>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CF-4410-AE5C-823C35551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966160"/>
        <c:axId val="753966576"/>
      </c:lineChart>
      <c:catAx>
        <c:axId val="7539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3966576"/>
        <c:crosses val="autoZero"/>
        <c:auto val="1"/>
        <c:lblAlgn val="ctr"/>
        <c:lblOffset val="100"/>
        <c:noMultiLvlLbl val="0"/>
      </c:catAx>
      <c:valAx>
        <c:axId val="753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396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61008</xdr:colOff>
      <xdr:row>19</xdr:row>
      <xdr:rowOff>85164</xdr:rowOff>
    </xdr:from>
    <xdr:to>
      <xdr:col>8</xdr:col>
      <xdr:colOff>423333</xdr:colOff>
      <xdr:row>39</xdr:row>
      <xdr:rowOff>12450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D383E3-4B50-0D7A-476E-067125CA6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410883</xdr:colOff>
      <xdr:row>19</xdr:row>
      <xdr:rowOff>22910</xdr:rowOff>
    </xdr:from>
    <xdr:to>
      <xdr:col>19</xdr:col>
      <xdr:colOff>510491</xdr:colOff>
      <xdr:row>39</xdr:row>
      <xdr:rowOff>24902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250D65-3159-C588-6830-6259CB360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298825</xdr:colOff>
      <xdr:row>18</xdr:row>
      <xdr:rowOff>184771</xdr:rowOff>
    </xdr:from>
    <xdr:to>
      <xdr:col>30</xdr:col>
      <xdr:colOff>398433</xdr:colOff>
      <xdr:row>39</xdr:row>
      <xdr:rowOff>-1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FF56E08-8D89-E261-92D6-08C969D5A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547844</xdr:colOff>
      <xdr:row>60</xdr:row>
      <xdr:rowOff>87157</xdr:rowOff>
    </xdr:from>
    <xdr:to>
      <xdr:col>8</xdr:col>
      <xdr:colOff>398431</xdr:colOff>
      <xdr:row>79</xdr:row>
      <xdr:rowOff>186763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BB891C-65B2-9994-A470-24DF0E079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236567</xdr:colOff>
      <xdr:row>60</xdr:row>
      <xdr:rowOff>97615</xdr:rowOff>
    </xdr:from>
    <xdr:to>
      <xdr:col>19</xdr:col>
      <xdr:colOff>373528</xdr:colOff>
      <xdr:row>80</xdr:row>
      <xdr:rowOff>12450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8EC5B2-86F8-BE02-7DC2-8A5DEF363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37353</xdr:colOff>
      <xdr:row>60</xdr:row>
      <xdr:rowOff>110066</xdr:rowOff>
    </xdr:from>
    <xdr:to>
      <xdr:col>30</xdr:col>
      <xdr:colOff>156884</xdr:colOff>
      <xdr:row>79</xdr:row>
      <xdr:rowOff>186763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52DAF03-4D27-4489-093D-9CDC37FE5B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179294</xdr:colOff>
      <xdr:row>102</xdr:row>
      <xdr:rowOff>22910</xdr:rowOff>
    </xdr:from>
    <xdr:to>
      <xdr:col>6</xdr:col>
      <xdr:colOff>418353</xdr:colOff>
      <xdr:row>116</xdr:row>
      <xdr:rowOff>151404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0519E1D-1080-74E7-36F1-D2F083F30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602628</xdr:colOff>
      <xdr:row>101</xdr:row>
      <xdr:rowOff>159871</xdr:rowOff>
    </xdr:from>
    <xdr:to>
      <xdr:col>18</xdr:col>
      <xdr:colOff>293844</xdr:colOff>
      <xdr:row>116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265A2C9-9D73-B4C0-C472-CD6D87800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141941</xdr:colOff>
      <xdr:row>101</xdr:row>
      <xdr:rowOff>184773</xdr:rowOff>
    </xdr:from>
    <xdr:to>
      <xdr:col>28</xdr:col>
      <xdr:colOff>443255</xdr:colOff>
      <xdr:row>116</xdr:row>
      <xdr:rowOff>126502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E43DD69-3BDE-737A-CE54-BF95CEC3D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378511</xdr:colOff>
      <xdr:row>139</xdr:row>
      <xdr:rowOff>147420</xdr:rowOff>
    </xdr:from>
    <xdr:to>
      <xdr:col>6</xdr:col>
      <xdr:colOff>617570</xdr:colOff>
      <xdr:row>154</xdr:row>
      <xdr:rowOff>89149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C03A4F3-579B-9E17-096D-370261371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29882</xdr:colOff>
      <xdr:row>139</xdr:row>
      <xdr:rowOff>97616</xdr:rowOff>
    </xdr:from>
    <xdr:to>
      <xdr:col>18</xdr:col>
      <xdr:colOff>331196</xdr:colOff>
      <xdr:row>154</xdr:row>
      <xdr:rowOff>39345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564EFE7-7C91-BB1B-F7AC-6C11298A79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54784</xdr:colOff>
      <xdr:row>139</xdr:row>
      <xdr:rowOff>110067</xdr:rowOff>
    </xdr:from>
    <xdr:to>
      <xdr:col>28</xdr:col>
      <xdr:colOff>356098</xdr:colOff>
      <xdr:row>154</xdr:row>
      <xdr:rowOff>51796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5C9DF13-5471-74F5-30EB-1762E2A79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13608</xdr:colOff>
      <xdr:row>48</xdr:row>
      <xdr:rowOff>7258</xdr:rowOff>
    </xdr:from>
    <xdr:to>
      <xdr:col>6</xdr:col>
      <xdr:colOff>4537</xdr:colOff>
      <xdr:row>63</xdr:row>
      <xdr:rowOff>29029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12ABF8-7D38-4133-A7A6-9B0458D7E4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458108</xdr:colOff>
      <xdr:row>47</xdr:row>
      <xdr:rowOff>161471</xdr:rowOff>
    </xdr:from>
    <xdr:to>
      <xdr:col>12</xdr:col>
      <xdr:colOff>68036</xdr:colOff>
      <xdr:row>63</xdr:row>
      <xdr:rowOff>1814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AA104C-64A2-4B23-AE9F-82A8780133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122464</xdr:colOff>
      <xdr:row>64</xdr:row>
      <xdr:rowOff>61686</xdr:rowOff>
    </xdr:from>
    <xdr:to>
      <xdr:col>6</xdr:col>
      <xdr:colOff>113393</xdr:colOff>
      <xdr:row>79</xdr:row>
      <xdr:rowOff>83458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5BB47D-41EB-4C45-8162-48ABEA7764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385536</xdr:colOff>
      <xdr:row>64</xdr:row>
      <xdr:rowOff>52615</xdr:rowOff>
    </xdr:from>
    <xdr:to>
      <xdr:col>11</xdr:col>
      <xdr:colOff>757464</xdr:colOff>
      <xdr:row>79</xdr:row>
      <xdr:rowOff>74387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921843-EC6D-41ED-A64E-B355730B5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13608</xdr:colOff>
      <xdr:row>48</xdr:row>
      <xdr:rowOff>7258</xdr:rowOff>
    </xdr:from>
    <xdr:to>
      <xdr:col>6</xdr:col>
      <xdr:colOff>4537</xdr:colOff>
      <xdr:row>63</xdr:row>
      <xdr:rowOff>29029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C32BA4-CA14-A7B0-D0DD-CAB147FD1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458108</xdr:colOff>
      <xdr:row>47</xdr:row>
      <xdr:rowOff>161471</xdr:rowOff>
    </xdr:from>
    <xdr:to>
      <xdr:col>12</xdr:col>
      <xdr:colOff>68036</xdr:colOff>
      <xdr:row>63</xdr:row>
      <xdr:rowOff>1814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F4F2B4-8205-CF33-E980-8393089AE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122464</xdr:colOff>
      <xdr:row>64</xdr:row>
      <xdr:rowOff>61686</xdr:rowOff>
    </xdr:from>
    <xdr:to>
      <xdr:col>6</xdr:col>
      <xdr:colOff>113393</xdr:colOff>
      <xdr:row>79</xdr:row>
      <xdr:rowOff>83458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E2A67E-F6A8-42F0-D974-95281EC48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385536</xdr:colOff>
      <xdr:row>64</xdr:row>
      <xdr:rowOff>52615</xdr:rowOff>
    </xdr:from>
    <xdr:to>
      <xdr:col>11</xdr:col>
      <xdr:colOff>757464</xdr:colOff>
      <xdr:row>79</xdr:row>
      <xdr:rowOff>74387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DBD2409-60FA-FAFB-0F72-EF2F78F85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EC50207E-A3FA-4CFF-818F-8945855AC113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0 C-L" tableColumnId="2"/>
      <queryTableField id="3" name="0 L-S" tableColumnId="3"/>
      <queryTableField id="4" name="0 S-C" tableColumnId="4"/>
      <queryTableField id="5" name="1 C-L" tableColumnId="5"/>
      <queryTableField id="6" name="1 L-S" tableColumnId="6"/>
      <queryTableField id="7" name="1 S-C" tableColumnId="7"/>
      <queryTableField id="8" name="2 C-L" tableColumnId="8"/>
      <queryTableField id="9" name="2 L-S" tableColumnId="9"/>
      <queryTableField id="10" name="2 S-C" tableColumnId="10"/>
      <queryTableField id="11" name="3 C-L" tableColumnId="11"/>
      <queryTableField id="12" name="3 L-S" tableColumnId="12"/>
      <queryTableField id="13" name="3 S-C" tableColumnId="13"/>
      <queryTableField id="14" name="4 C-L" tableColumnId="14"/>
      <queryTableField id="15" name="4 L-S" tableColumnId="15"/>
      <queryTableField id="16" name="4 S-C" tableColumnId="16"/>
      <queryTableField id="17" name="5 C-L" tableColumnId="17"/>
      <queryTableField id="18" name="5 L-S" tableColumnId="18"/>
      <queryTableField id="19" name="5 S-C" tableColumnId="19"/>
      <queryTableField id="20" name="6 C-L" tableColumnId="20"/>
      <queryTableField id="21" name="6 L-S" tableColumnId="21"/>
      <queryTableField id="22" name="6 S-C" tableColumnId="22"/>
      <queryTableField id="23" name="7 C-L" tableColumnId="23"/>
      <queryTableField id="24" name="7 L-S" tableColumnId="24"/>
      <queryTableField id="25" name="7 S-C" tableColumnId="25"/>
      <queryTableField id="26" name="8 C-L" tableColumnId="26"/>
      <queryTableField id="27" name="8 L-S" tableColumnId="27"/>
      <queryTableField id="28" name="8 S-C" tableColumnId="28"/>
      <queryTableField id="29" name="9 C-L" tableColumnId="29"/>
      <queryTableField id="30" name="9 L-S" tableColumnId="30"/>
      <queryTableField id="31" name="9 S-C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E6193D3-23B6-436E-BFC9-998722ABF532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0 C-L" tableColumnId="2"/>
      <queryTableField id="3" name="0 L-S" tableColumnId="3"/>
      <queryTableField id="4" name="0 S-C" tableColumnId="4"/>
      <queryTableField id="5" name="1 C-L" tableColumnId="5"/>
      <queryTableField id="6" name="1 L-S" tableColumnId="6"/>
      <queryTableField id="7" name="1 S-C" tableColumnId="7"/>
      <queryTableField id="8" name="2 C-L" tableColumnId="8"/>
      <queryTableField id="9" name="2 L-S" tableColumnId="9"/>
      <queryTableField id="10" name="2 S-C" tableColumnId="10"/>
      <queryTableField id="11" name="3 C-L" tableColumnId="11"/>
      <queryTableField id="12" name="3 L-S" tableColumnId="12"/>
      <queryTableField id="13" name="3 S-C" tableColumnId="13"/>
      <queryTableField id="14" name="4 C-L" tableColumnId="14"/>
      <queryTableField id="15" name="4 L-S" tableColumnId="15"/>
      <queryTableField id="16" name="4 S-C" tableColumnId="16"/>
      <queryTableField id="17" name="5 C-L" tableColumnId="17"/>
      <queryTableField id="18" name="5 L-S" tableColumnId="18"/>
      <queryTableField id="19" name="5 S-C" tableColumnId="19"/>
      <queryTableField id="20" name="6 C-L" tableColumnId="20"/>
      <queryTableField id="21" name="6 L-S" tableColumnId="21"/>
      <queryTableField id="22" name="6 S-C" tableColumnId="22"/>
      <queryTableField id="23" name="7 C-L" tableColumnId="23"/>
      <queryTableField id="24" name="7 L-S" tableColumnId="24"/>
      <queryTableField id="25" name="7 S-C" tableColumnId="25"/>
      <queryTableField id="26" name="8 C-L" tableColumnId="26"/>
      <queryTableField id="27" name="8 L-S" tableColumnId="27"/>
      <queryTableField id="28" name="8 S-C" tableColumnId="28"/>
      <queryTableField id="29" name="9 C-L" tableColumnId="29"/>
      <queryTableField id="30" name="9 L-S" tableColumnId="30"/>
      <queryTableField id="31" name="9 S-C" tableColumnId="3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AED7B0E0-EC11-4C0A-8D2A-13425B342FE8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0 C-L" tableColumnId="2"/>
      <queryTableField id="3" name="0 L-S" tableColumnId="3"/>
      <queryTableField id="4" name="0 S-C" tableColumnId="4"/>
      <queryTableField id="5" name="1 C-L" tableColumnId="5"/>
      <queryTableField id="6" name="1 L-S" tableColumnId="6"/>
      <queryTableField id="7" name="1 S-C" tableColumnId="7"/>
      <queryTableField id="8" name="2 C-L" tableColumnId="8"/>
      <queryTableField id="9" name="2 L-S" tableColumnId="9"/>
      <queryTableField id="10" name="2 S-C" tableColumnId="10"/>
      <queryTableField id="11" name="3 C-L" tableColumnId="11"/>
      <queryTableField id="12" name="3 L-S" tableColumnId="12"/>
      <queryTableField id="13" name="3 S-C" tableColumnId="13"/>
      <queryTableField id="14" name="4 C-L" tableColumnId="14"/>
      <queryTableField id="15" name="4 L-S" tableColumnId="15"/>
      <queryTableField id="16" name="4 S-C" tableColumnId="16"/>
      <queryTableField id="17" name="5 C-L" tableColumnId="17"/>
      <queryTableField id="18" name="5 L-S" tableColumnId="18"/>
      <queryTableField id="19" name="5 S-C" tableColumnId="19"/>
      <queryTableField id="20" name="6 C-L" tableColumnId="20"/>
      <queryTableField id="21" name="6 L-S" tableColumnId="21"/>
      <queryTableField id="22" name="6 S-C" tableColumnId="22"/>
      <queryTableField id="23" name="7 C-L" tableColumnId="23"/>
      <queryTableField id="24" name="7 L-S" tableColumnId="24"/>
      <queryTableField id="25" name="7 S-C" tableColumnId="25"/>
      <queryTableField id="26" name="8 C-L" tableColumnId="26"/>
      <queryTableField id="27" name="8 L-S" tableColumnId="27"/>
      <queryTableField id="28" name="8 S-C" tableColumnId="28"/>
      <queryTableField id="29" name="9 C-L" tableColumnId="29"/>
      <queryTableField id="30" name="9 L-S" tableColumnId="30"/>
      <queryTableField id="31" name="9 S-C" tableColumnId="3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476381F-9B32-4455-B094-A8E4C666888A}" autoFormatId="16" applyNumberFormats="0" applyBorderFormats="0" applyFontFormats="0" applyPatternFormats="0" applyAlignmentFormats="0" applyWidthHeightFormats="0">
  <queryTableRefresh nextId="8">
    <queryTableFields count="7">
      <queryTableField id="1" name="Node" tableColumnId="1"/>
      <queryTableField id="2" name="Fiber" tableColumnId="2"/>
      <queryTableField id="3" name="Band" tableColumnId="3"/>
      <queryTableField id="4" name="Year" tableColumnId="4"/>
      <queryTableField id="5" name="Number_lightpaths" tableColumnId="5"/>
      <queryTableField id="6" name="WSS" tableColumnId="6"/>
      <queryTableField id="7" name="Ports left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D1ACBB5-D233-4CDA-A2E0-57F828D46684}" name="Nobel_EU_Upgrade_order" displayName="Nobel_EU_Upgrade_order" ref="A1:AE42" totalsRowShown="0">
  <autoFilter ref="A1:AE42" xr:uid="{5D1ACBB5-D233-4CDA-A2E0-57F828D46684}"/>
  <tableColumns count="31">
    <tableColumn id="1" xr3:uid="{84B13E98-190E-4D1D-964B-3CA99195CA7D}" name="Column1"/>
    <tableColumn id="2" xr3:uid="{FD0DCD84-B668-48D2-AF7C-E1C12B8ADA2B}" name="0 C-L"/>
    <tableColumn id="3" xr3:uid="{D07A6C39-E9D1-46E5-9908-0C51E34F2D08}" name="0 L-S"/>
    <tableColumn id="4" xr3:uid="{4440FA80-B1CA-498D-A742-3F1B72E4A663}" name="0 S-C"/>
    <tableColumn id="5" xr3:uid="{3F250CE4-6FF0-4218-A0D1-62132F16FD34}" name="1 C-L"/>
    <tableColumn id="6" xr3:uid="{E8C53D81-1B4E-4582-ADD2-907AB301A1BB}" name="1 L-S"/>
    <tableColumn id="7" xr3:uid="{99BC0788-913A-498D-82AB-CCA4E0F61FDD}" name="1 S-C"/>
    <tableColumn id="8" xr3:uid="{602077E9-4D83-4238-8C54-FD425C3B39A2}" name="2 C-L"/>
    <tableColumn id="9" xr3:uid="{202DA0D9-4C5B-477A-91DE-56E053C61B5C}" name="2 L-S"/>
    <tableColumn id="10" xr3:uid="{9E968114-6518-44D9-BD6D-8CD3EBCDCC59}" name="2 S-C"/>
    <tableColumn id="11" xr3:uid="{C250073E-2186-425C-A240-0D5D48FAAFE0}" name="3 C-L"/>
    <tableColumn id="12" xr3:uid="{F85855DB-5EA9-44ED-8781-35D2ACE5EC14}" name="3 L-S"/>
    <tableColumn id="13" xr3:uid="{EC215808-2988-493A-9E6F-CE28827F25E8}" name="3 S-C"/>
    <tableColumn id="14" xr3:uid="{CA8B647A-FA8A-404D-BADC-F152B348D024}" name="4 C-L"/>
    <tableColumn id="15" xr3:uid="{850201F5-6D04-4F6A-AD90-1EFA9866556B}" name="4 L-S"/>
    <tableColumn id="16" xr3:uid="{B7B1C161-EA3E-4E26-BF08-691A4C6AEE56}" name="4 S-C"/>
    <tableColumn id="17" xr3:uid="{D4E0B7EE-146D-4863-81D0-6C7429BCB0DD}" name="5 C-L"/>
    <tableColumn id="18" xr3:uid="{AF9F1013-5A91-4F38-8BA7-621E0CC5573C}" name="5 L-S"/>
    <tableColumn id="19" xr3:uid="{989A4D19-87B7-46FE-9B23-B751A20566AA}" name="5 S-C"/>
    <tableColumn id="20" xr3:uid="{08EADD58-7B21-4061-A9AE-FC5153748967}" name="6 C-L"/>
    <tableColumn id="21" xr3:uid="{E92DB68A-37CF-4044-9CDB-07AD2206A881}" name="6 L-S"/>
    <tableColumn id="22" xr3:uid="{F10C14B3-D387-4822-B662-D2F0E5D750A1}" name="6 S-C"/>
    <tableColumn id="23" xr3:uid="{AD3676E1-F575-4983-8514-BF22E0CB36B3}" name="7 C-L"/>
    <tableColumn id="24" xr3:uid="{F6256E09-6B7F-4CA0-8366-F05850B7338F}" name="7 L-S"/>
    <tableColumn id="25" xr3:uid="{3C2C0F40-B486-4FDC-B544-6E737FAF55C2}" name="7 S-C"/>
    <tableColumn id="26" xr3:uid="{78DC04D6-20D8-428C-B196-B2CEC03D4CBE}" name="8 C-L"/>
    <tableColumn id="27" xr3:uid="{D46FDB1B-948C-4E9D-91D0-B3CAC5EBAA4A}" name="8 L-S"/>
    <tableColumn id="28" xr3:uid="{F52953EF-E9E2-41C7-A38A-91CAD1374A64}" name="8 S-C"/>
    <tableColumn id="29" xr3:uid="{02D3EEFD-442C-4F3F-B3AA-5F3F88DA054C}" name="9 C-L"/>
    <tableColumn id="30" xr3:uid="{5565A044-ADFE-44B7-B80F-CDD1F98962FB}" name="9 L-S"/>
    <tableColumn id="31" xr3:uid="{6ADB3064-898A-4228-B564-A9BC718FBCEB}" name="9 S-C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8C044C7-5256-40D7-AB06-9DD8C268F7E7}" name="Spain_Upgrade_order" displayName="Spain_Upgrade_order" ref="A1:AE29" tableType="queryTable" totalsRowShown="0">
  <autoFilter ref="A1:AE29" xr:uid="{88C044C7-5256-40D7-AB06-9DD8C268F7E7}"/>
  <tableColumns count="31">
    <tableColumn id="1" xr3:uid="{B21E96EC-B528-4EC2-B839-0C6AD5122D38}" uniqueName="1" name="Column1" queryTableFieldId="1"/>
    <tableColumn id="2" xr3:uid="{D950D552-97F7-4124-BDBB-003D69B56DF4}" uniqueName="2" name="0 C-L" queryTableFieldId="2"/>
    <tableColumn id="3" xr3:uid="{ED0E63E8-27BF-44A4-8E5E-52549F0D0387}" uniqueName="3" name="0 L-S" queryTableFieldId="3"/>
    <tableColumn id="4" xr3:uid="{C1596A41-D3CD-40FB-99C1-9CF6C321F62D}" uniqueName="4" name="0 S-C" queryTableFieldId="4"/>
    <tableColumn id="5" xr3:uid="{D3F76239-2586-4B74-B69B-A3749A2D9F8E}" uniqueName="5" name="1 C-L" queryTableFieldId="5"/>
    <tableColumn id="6" xr3:uid="{5357700D-5EC7-4957-B9B7-38DC770B576E}" uniqueName="6" name="1 L-S" queryTableFieldId="6"/>
    <tableColumn id="7" xr3:uid="{72279BDF-6482-4722-A389-D80127DE31A5}" uniqueName="7" name="1 S-C" queryTableFieldId="7"/>
    <tableColumn id="8" xr3:uid="{44546D0E-A114-4DB4-AC66-71471749333A}" uniqueName="8" name="2 C-L" queryTableFieldId="8"/>
    <tableColumn id="9" xr3:uid="{4937BB17-BF2A-43D5-8AC4-878420E301D7}" uniqueName="9" name="2 L-S" queryTableFieldId="9"/>
    <tableColumn id="10" xr3:uid="{D0BE5607-82B9-454A-83DE-E9DFA17E8E0F}" uniqueName="10" name="2 S-C" queryTableFieldId="10"/>
    <tableColumn id="11" xr3:uid="{C592E0DF-9F93-4673-9C39-3AADA8A1153E}" uniqueName="11" name="3 C-L" queryTableFieldId="11"/>
    <tableColumn id="12" xr3:uid="{9E32B2D3-5B42-4CDB-B039-25179FB4E847}" uniqueName="12" name="3 L-S" queryTableFieldId="12"/>
    <tableColumn id="13" xr3:uid="{045DBDEB-80B6-4568-A1D0-798726AC6202}" uniqueName="13" name="3 S-C" queryTableFieldId="13"/>
    <tableColumn id="14" xr3:uid="{73413FEF-3C8D-4EC7-BF4C-73D703ADE0D4}" uniqueName="14" name="4 C-L" queryTableFieldId="14"/>
    <tableColumn id="15" xr3:uid="{7916F4A8-9B0D-44A4-AB8D-F91FAE089E8A}" uniqueName="15" name="4 L-S" queryTableFieldId="15"/>
    <tableColumn id="16" xr3:uid="{50880B3B-FF80-4CBD-8285-16550E6C16E1}" uniqueName="16" name="4 S-C" queryTableFieldId="16"/>
    <tableColumn id="17" xr3:uid="{B5270B3F-B355-4C7C-A762-7F98CC1ECE03}" uniqueName="17" name="5 C-L" queryTableFieldId="17"/>
    <tableColumn id="18" xr3:uid="{3F1E6EE2-6025-4322-854D-239A065AFF4D}" uniqueName="18" name="5 L-S" queryTableFieldId="18"/>
    <tableColumn id="19" xr3:uid="{AE5F219D-BF9C-4A1B-B3CB-91417B944F30}" uniqueName="19" name="5 S-C" queryTableFieldId="19"/>
    <tableColumn id="20" xr3:uid="{E075877D-D61C-4AA2-A3AB-A7AFC38EFEA8}" uniqueName="20" name="6 C-L" queryTableFieldId="20"/>
    <tableColumn id="21" xr3:uid="{C8C0B476-2D8B-44CE-A3A7-804A3D3F3842}" uniqueName="21" name="6 L-S" queryTableFieldId="21"/>
    <tableColumn id="22" xr3:uid="{4E9E132C-E999-4A02-80F1-918D5BF8DE61}" uniqueName="22" name="6 S-C" queryTableFieldId="22"/>
    <tableColumn id="23" xr3:uid="{226828EB-E0F2-4F98-AFF9-F9E2059A75EC}" uniqueName="23" name="7 C-L" queryTableFieldId="23"/>
    <tableColumn id="24" xr3:uid="{0241179C-38DE-49CE-BD61-6DA08CA58AFD}" uniqueName="24" name="7 L-S" queryTableFieldId="24"/>
    <tableColumn id="25" xr3:uid="{C45B1388-7656-4E47-9FCC-0755FD21C36E}" uniqueName="25" name="7 S-C" queryTableFieldId="25"/>
    <tableColumn id="26" xr3:uid="{788E2320-BB6F-4EE5-ACEF-FADE6D4DF133}" uniqueName="26" name="8 C-L" queryTableFieldId="26"/>
    <tableColumn id="27" xr3:uid="{441A8FC3-8F1A-48AA-9211-D83168A9C826}" uniqueName="27" name="8 L-S" queryTableFieldId="27"/>
    <tableColumn id="28" xr3:uid="{0CF13328-5B78-4146-8DBC-FF7F92939620}" uniqueName="28" name="8 S-C" queryTableFieldId="28"/>
    <tableColumn id="29" xr3:uid="{018AB4D6-3F85-484B-BFE3-657F8B2B952A}" uniqueName="29" name="9 C-L" queryTableFieldId="29"/>
    <tableColumn id="30" xr3:uid="{990A7B31-92FE-488D-8931-BD84AF32E34F}" uniqueName="30" name="9 L-S" queryTableFieldId="30"/>
    <tableColumn id="31" xr3:uid="{060BEE50-3EBF-49FE-835E-158E22A5A2AC}" uniqueName="31" name="9 S-C" queryTableFieldId="3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EB0A6B1-38B5-47DF-99A0-0F68F939E0EC}" name="Germany_17_Upgrade_order" displayName="Germany_17_Upgrade_order" ref="A1:AE27" tableType="queryTable" totalsRowShown="0">
  <autoFilter ref="A1:AE27" xr:uid="{4EB0A6B1-38B5-47DF-99A0-0F68F939E0EC}"/>
  <tableColumns count="31">
    <tableColumn id="1" xr3:uid="{A308A698-4B1E-45CA-B085-901BAC57413A}" uniqueName="1" name="Column1" queryTableFieldId="1"/>
    <tableColumn id="2" xr3:uid="{50A92496-5111-4E68-83DC-7DF7AC983B7E}" uniqueName="2" name="0 C-L" queryTableFieldId="2"/>
    <tableColumn id="3" xr3:uid="{15FFAC78-0ADF-4D6D-B252-E98920F9BB5D}" uniqueName="3" name="0 L-S" queryTableFieldId="3"/>
    <tableColumn id="4" xr3:uid="{AC4D0770-5337-43D9-8237-1B146151B867}" uniqueName="4" name="0 S-C" queryTableFieldId="4"/>
    <tableColumn id="5" xr3:uid="{B26AC640-2A89-48BE-8A34-1B4F7A8CA5E1}" uniqueName="5" name="1 C-L" queryTableFieldId="5"/>
    <tableColumn id="6" xr3:uid="{B912BBAC-75FA-45D6-A545-98AF1449683F}" uniqueName="6" name="1 L-S" queryTableFieldId="6"/>
    <tableColumn id="7" xr3:uid="{52AB7AC5-46C2-4525-A596-C89772C2A606}" uniqueName="7" name="1 S-C" queryTableFieldId="7"/>
    <tableColumn id="8" xr3:uid="{9B544D3B-F8C7-4C00-99B2-F2D554EBBE93}" uniqueName="8" name="2 C-L" queryTableFieldId="8"/>
    <tableColumn id="9" xr3:uid="{915D2ED5-3F4D-4409-9C06-D3C0F43239C6}" uniqueName="9" name="2 L-S" queryTableFieldId="9"/>
    <tableColumn id="10" xr3:uid="{BF64BFB1-10CA-4931-BA46-1E5E28398C94}" uniqueName="10" name="2 S-C" queryTableFieldId="10"/>
    <tableColumn id="11" xr3:uid="{44A29A23-8285-4DDF-8F83-E6105564AE12}" uniqueName="11" name="3 C-L" queryTableFieldId="11"/>
    <tableColumn id="12" xr3:uid="{96D016AB-52B9-4090-8D47-009E6BC4EDE9}" uniqueName="12" name="3 L-S" queryTableFieldId="12"/>
    <tableColumn id="13" xr3:uid="{32F7E2AB-AEDB-477A-A511-0DFB26771AB3}" uniqueName="13" name="3 S-C" queryTableFieldId="13"/>
    <tableColumn id="14" xr3:uid="{18D2A55F-F59B-45C1-BDC5-5DAC0057F6D0}" uniqueName="14" name="4 C-L" queryTableFieldId="14"/>
    <tableColumn id="15" xr3:uid="{D9464169-E4F2-41AD-9110-255A396487EB}" uniqueName="15" name="4 L-S" queryTableFieldId="15"/>
    <tableColumn id="16" xr3:uid="{6EBBD9C6-DFAB-4DF4-BDEB-5A8BC5EA0D31}" uniqueName="16" name="4 S-C" queryTableFieldId="16"/>
    <tableColumn id="17" xr3:uid="{AFD47C56-ABA2-425A-91DE-D61071505053}" uniqueName="17" name="5 C-L" queryTableFieldId="17"/>
    <tableColumn id="18" xr3:uid="{A0105A15-2162-4479-B8CC-07B0C94FC89E}" uniqueName="18" name="5 L-S" queryTableFieldId="18"/>
    <tableColumn id="19" xr3:uid="{522B3CD2-468D-4B23-90EA-7FDAF00BD9AD}" uniqueName="19" name="5 S-C" queryTableFieldId="19"/>
    <tableColumn id="20" xr3:uid="{B4C2992A-2DD9-4204-BF70-A5BC136CF515}" uniqueName="20" name="6 C-L" queryTableFieldId="20"/>
    <tableColumn id="21" xr3:uid="{7426A713-933D-4826-AB99-D083CB5728D8}" uniqueName="21" name="6 L-S" queryTableFieldId="21"/>
    <tableColumn id="22" xr3:uid="{7A38DECA-7F04-4EE9-BCCD-14C710B14EB7}" uniqueName="22" name="6 S-C" queryTableFieldId="22"/>
    <tableColumn id="23" xr3:uid="{F8AAAF3D-6617-4FEA-8DFF-C63963093BDD}" uniqueName="23" name="7 C-L" queryTableFieldId="23"/>
    <tableColumn id="24" xr3:uid="{AB722880-A119-4A25-978C-C6A105D2435B}" uniqueName="24" name="7 L-S" queryTableFieldId="24"/>
    <tableColumn id="25" xr3:uid="{62CB9954-2C99-410A-810A-788113A268F9}" uniqueName="25" name="7 S-C" queryTableFieldId="25"/>
    <tableColumn id="26" xr3:uid="{0A2D9023-24F0-4090-8DA6-3AEC2CAA0B36}" uniqueName="26" name="8 C-L" queryTableFieldId="26"/>
    <tableColumn id="27" xr3:uid="{25F5E0E1-A3FD-4956-BCF3-A570DD72BACD}" uniqueName="27" name="8 L-S" queryTableFieldId="27"/>
    <tableColumn id="28" xr3:uid="{8AD629DF-78B4-4940-A65D-AB8B7118218F}" uniqueName="28" name="8 S-C" queryTableFieldId="28"/>
    <tableColumn id="29" xr3:uid="{A01C8F7B-7CDD-4798-A2FD-B3C4EAA33B84}" uniqueName="29" name="9 C-L" queryTableFieldId="29"/>
    <tableColumn id="30" xr3:uid="{28356142-3C1E-439F-91FC-ACB80B87DED4}" uniqueName="30" name="9 L-S" queryTableFieldId="30"/>
    <tableColumn id="31" xr3:uid="{075C25A3-2EDB-4A11-9FAE-29010172ECF7}" uniqueName="31" name="9 S-C" queryTableFieldId="3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185E127-CDC2-412A-B7C2-DAB497C28B30}" name="Sweden_Upgrade_order" displayName="Sweden_Upgrade_order" ref="A1:AE30" tableType="queryTable" totalsRowShown="0">
  <autoFilter ref="A1:AE30" xr:uid="{2185E127-CDC2-412A-B7C2-DAB497C28B30}"/>
  <tableColumns count="31">
    <tableColumn id="1" xr3:uid="{948E519E-AABF-43C2-958F-FCD699548224}" uniqueName="1" name="Column1" queryTableFieldId="1"/>
    <tableColumn id="2" xr3:uid="{29A7D106-3CBB-4F0F-AF97-7BBD5473D697}" uniqueName="2" name="0 C-L" queryTableFieldId="2"/>
    <tableColumn id="3" xr3:uid="{261D5FE8-7207-4C7D-9431-793B2F05507C}" uniqueName="3" name="0 L-S" queryTableFieldId="3"/>
    <tableColumn id="4" xr3:uid="{824887D4-9F0E-4099-9A9A-490B51FEF240}" uniqueName="4" name="0 S-C" queryTableFieldId="4"/>
    <tableColumn id="5" xr3:uid="{C9C2653D-F2EA-4C5B-948A-47204A273B01}" uniqueName="5" name="1 C-L" queryTableFieldId="5"/>
    <tableColumn id="6" xr3:uid="{B5B7AF3C-BE93-44F4-A14E-236BE8A434A2}" uniqueName="6" name="1 L-S" queryTableFieldId="6"/>
    <tableColumn id="7" xr3:uid="{2E1A83FA-E793-447E-AC1C-240563212F7A}" uniqueName="7" name="1 S-C" queryTableFieldId="7"/>
    <tableColumn id="8" xr3:uid="{1FB1672C-355E-48BF-A622-968F038E1362}" uniqueName="8" name="2 C-L" queryTableFieldId="8"/>
    <tableColumn id="9" xr3:uid="{965C7B33-A85E-414D-88DA-DD2DDB4CD148}" uniqueName="9" name="2 L-S" queryTableFieldId="9"/>
    <tableColumn id="10" xr3:uid="{B60EEEE3-9169-44CB-A49F-1A96A3729443}" uniqueName="10" name="2 S-C" queryTableFieldId="10"/>
    <tableColumn id="11" xr3:uid="{2588108A-F3A8-4C30-9F0A-05A206AA4DEA}" uniqueName="11" name="3 C-L" queryTableFieldId="11"/>
    <tableColumn id="12" xr3:uid="{17602765-68AB-4B0F-966A-437CE1B1D203}" uniqueName="12" name="3 L-S" queryTableFieldId="12"/>
    <tableColumn id="13" xr3:uid="{ECB3DD32-5541-4F94-96CD-4A0C5E2A3086}" uniqueName="13" name="3 S-C" queryTableFieldId="13"/>
    <tableColumn id="14" xr3:uid="{F5AB74DF-02BD-4C55-B030-1BE6C9AC74DC}" uniqueName="14" name="4 C-L" queryTableFieldId="14"/>
    <tableColumn id="15" xr3:uid="{C88DD19C-0070-44B5-AC83-8CA37AFFC067}" uniqueName="15" name="4 L-S" queryTableFieldId="15"/>
    <tableColumn id="16" xr3:uid="{AFD6CAAE-1E0B-47A9-A366-FBA5E87D3587}" uniqueName="16" name="4 S-C" queryTableFieldId="16"/>
    <tableColumn id="17" xr3:uid="{985A7521-22FE-4BAA-B35A-6FA2BB9D50A1}" uniqueName="17" name="5 C-L" queryTableFieldId="17"/>
    <tableColumn id="18" xr3:uid="{A137407B-09B2-4D95-89AE-DE2E35473B4D}" uniqueName="18" name="5 L-S" queryTableFieldId="18"/>
    <tableColumn id="19" xr3:uid="{AF29FA15-DC27-4DBD-A6D7-1D7D15608578}" uniqueName="19" name="5 S-C" queryTableFieldId="19"/>
    <tableColumn id="20" xr3:uid="{ED7FA81A-86B9-470A-9351-1F50AA22BAB0}" uniqueName="20" name="6 C-L" queryTableFieldId="20"/>
    <tableColumn id="21" xr3:uid="{FE042665-F4E9-4321-9217-089B5CE17484}" uniqueName="21" name="6 L-S" queryTableFieldId="21"/>
    <tableColumn id="22" xr3:uid="{A3BC4D7E-1D3A-471E-9637-981247595F0D}" uniqueName="22" name="6 S-C" queryTableFieldId="22"/>
    <tableColumn id="23" xr3:uid="{114CD310-17AB-4CB7-800B-41D0A16FBCF8}" uniqueName="23" name="7 C-L" queryTableFieldId="23"/>
    <tableColumn id="24" xr3:uid="{90EE4A4A-A237-4EB3-9762-6C1E0F5352AC}" uniqueName="24" name="7 L-S" queryTableFieldId="24"/>
    <tableColumn id="25" xr3:uid="{9CC2D39E-6E6F-4619-9A4E-B39D7F6350C2}" uniqueName="25" name="7 S-C" queryTableFieldId="25"/>
    <tableColumn id="26" xr3:uid="{18F9BC35-D124-4280-B7EB-F04C6F370BCA}" uniqueName="26" name="8 C-L" queryTableFieldId="26"/>
    <tableColumn id="27" xr3:uid="{D144718E-7E2B-4043-8DAD-4ECDCAD3C0EC}" uniqueName="27" name="8 L-S" queryTableFieldId="27"/>
    <tableColumn id="28" xr3:uid="{5594A79F-752D-45F2-885A-C8AB08AB26BA}" uniqueName="28" name="8 S-C" queryTableFieldId="28"/>
    <tableColumn id="29" xr3:uid="{8035CE69-7F94-4D5D-AF7C-C7115FD8586D}" uniqueName="29" name="9 C-L" queryTableFieldId="29"/>
    <tableColumn id="30" xr3:uid="{6272E2C9-3165-4A85-9E41-EDABA05D94C7}" uniqueName="30" name="9 L-S" queryTableFieldId="30"/>
    <tableColumn id="31" xr3:uid="{A8B28946-B5DC-453E-90AF-16607B1D5B89}" uniqueName="31" name="9 S-C" queryTableFieldId="3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DE2C200-34FF-4E11-98D9-8644EE3C9AE6}" name="Germany_17_Upgrade_order__3" displayName="Germany_17_Upgrade_order__3" ref="A1:AG42" totalsRowShown="0">
  <autoFilter ref="A1:AG42" xr:uid="{3DE2C200-34FF-4E11-98D9-8644EE3C9AE6}"/>
  <tableColumns count="33">
    <tableColumn id="1" xr3:uid="{02AF839E-6404-4DC8-80AA-280D1F04C318}" name="Column1"/>
    <tableColumn id="32" xr3:uid="{45523DAD-8C50-4B64-A29B-030E23D52D9A}" name="Column2"/>
    <tableColumn id="33" xr3:uid="{D3151C23-F7CC-4AD0-B005-1432F6E891DC}" name="Column3"/>
    <tableColumn id="2" xr3:uid="{1F4F3CA6-6825-4FD3-B838-3D431D9A27D1}" name="0 C-L"/>
    <tableColumn id="3" xr3:uid="{E6DEB1BD-3C6D-4947-85A7-8EA2CAEBD431}" name="0 L-S"/>
    <tableColumn id="4" xr3:uid="{E6138849-5C16-49D2-BAB6-74F6B6C389AD}" name="0 S-C"/>
    <tableColumn id="5" xr3:uid="{4F659EA1-710F-453A-BC9C-B1ADF63504EC}" name="1 C-L"/>
    <tableColumn id="6" xr3:uid="{BCC8DE86-D058-4DB8-B199-610AD725C786}" name="1 L-S"/>
    <tableColumn id="7" xr3:uid="{9D0AB0AD-BA4F-4E60-9CDA-F03C94E0EF23}" name="1 S-C"/>
    <tableColumn id="8" xr3:uid="{C41B1CDC-7E50-424D-965E-90E7790A882F}" name="2 C-L"/>
    <tableColumn id="9" xr3:uid="{8B2B6AC6-060D-4B33-A9C2-8F3B08654C57}" name="2 L-S"/>
    <tableColumn id="10" xr3:uid="{3BCD2DCD-E4AA-44D0-A5CF-33A63887639B}" name="2 S-C"/>
    <tableColumn id="11" xr3:uid="{2B3DEB4C-C083-4BA1-9CD7-C8BF7321E4CC}" name="3 C-L"/>
    <tableColumn id="12" xr3:uid="{2C5F8997-6000-40F7-B2A4-5F366D0B4C43}" name="3 L-S"/>
    <tableColumn id="13" xr3:uid="{F719D1EB-1DF0-4AF2-84B3-9AE424267C20}" name="3 S-C"/>
    <tableColumn id="14" xr3:uid="{A2794473-D54F-46F1-B681-5649838F96FD}" name="4 C-L"/>
    <tableColumn id="15" xr3:uid="{A3D5B7EB-DEAD-4F64-B59B-6D26999C4AE8}" name="4 L-S"/>
    <tableColumn id="16" xr3:uid="{2D6C4384-8ADD-49EB-BB56-AFAD99C61B88}" name="4 S-C"/>
    <tableColumn id="17" xr3:uid="{8BB78AFB-C903-48CF-B41C-9AF7AB2ADA05}" name="5 C-L"/>
    <tableColumn id="18" xr3:uid="{63C441DB-92A0-44F4-B8D3-C65DF8541F28}" name="5 L-S"/>
    <tableColumn id="19" xr3:uid="{4363991D-12D7-46B9-BBE1-318557125F01}" name="5 S-C"/>
    <tableColumn id="20" xr3:uid="{EB165EDE-5F42-423D-9A4A-0BA0BD563583}" name="6 C-L"/>
    <tableColumn id="21" xr3:uid="{35A1CCEB-67BD-47F4-A82E-3BE245A27FB5}" name="6 L-S"/>
    <tableColumn id="22" xr3:uid="{8378EE0C-17B9-41F8-9206-234B43C2256F}" name="6 S-C"/>
    <tableColumn id="23" xr3:uid="{1D2F63D6-77E7-4647-8DAE-0530C66A44B1}" name="7 C-L"/>
    <tableColumn id="24" xr3:uid="{2308336B-FBED-484E-994C-91F8E4410C78}" name="7 L-S"/>
    <tableColumn id="25" xr3:uid="{2CE1ACF2-7BF0-40AD-983A-0397ACD43F96}" name="7 S-C"/>
    <tableColumn id="26" xr3:uid="{45B2D17D-20C9-4357-8579-72D2BFAE236B}" name="8 C-L"/>
    <tableColumn id="27" xr3:uid="{C4E1491C-DAAE-42E0-95CA-7D93E852485B}" name="8 L-S"/>
    <tableColumn id="28" xr3:uid="{6B97A5EA-E296-43F4-BF9E-AA674344D4C6}" name="8 S-C"/>
    <tableColumn id="29" xr3:uid="{7700A1E1-473D-455C-B3E2-6E06F4BF1C4C}" name="9 C-L"/>
    <tableColumn id="30" xr3:uid="{A46E84B0-AACA-4673-9639-B4755ACDA808}" name="9 L-S"/>
    <tableColumn id="31" xr3:uid="{0AD7D63E-A546-43E5-A6B2-3995A3ED6EB1}" name="9 S-C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4E73719-4216-4D1A-8730-DF61ED1A5A7A}" name="Table110" displayName="Table110" ref="A1:P33" totalsRowShown="0" headerRowDxfId="41" dataDxfId="39" headerRowBorderDxfId="40" tableBorderDxfId="38" totalsRowBorderDxfId="37">
  <autoFilter ref="A1:P33" xr:uid="{80927FBE-9330-403D-B346-30BEBDE43DB6}"/>
  <tableColumns count="16">
    <tableColumn id="1" xr3:uid="{3B604F2C-43FC-427A-960E-86F24260631D}" name="Column1" dataDxfId="36"/>
    <tableColumn id="2" xr3:uid="{FB59DC9D-B3FC-49CE-BC72-4B5EED5C1A5E}" name="Column2" dataDxfId="35"/>
    <tableColumn id="3" xr3:uid="{7E6209EF-2443-4724-8BB7-FCD600C565F1}" name="Column3" dataDxfId="34">
      <calculatedColumnFormula>SUMIFS(Spain_Number_lightpaths!#REF!,Spain_Number_lightpaths!#REF!,A2,Spain_Number_lightpaths!#REF!,B2)</calculatedColumnFormula>
    </tableColumn>
    <tableColumn id="4" xr3:uid="{BC342F5C-A20F-4BEB-9542-B290DC749C7D}" name="Column4" dataDxfId="33">
      <calculatedColumnFormula>SUMIFS(Sweden_Number_lightpaths!#REF!,Sweden_Number_lightpaths!#REF!,SummaryT!A2,Sweden_Number_lightpaths!#REF!,B2)</calculatedColumnFormula>
    </tableColumn>
    <tableColumn id="5" xr3:uid="{177E1F9A-37A5-434F-8F8E-130FB4911EA1}" name="Column5" dataDxfId="32">
      <calculatedColumnFormula>SUMIFS(Germany_17_Number_lightpaths!#REF!,Germany_17_Number_lightpaths!#REF!,SummaryT!A2,Germany_17_Number_lightpaths!#REF!,SummaryT!B2)</calculatedColumnFormula>
    </tableColumn>
    <tableColumn id="6" xr3:uid="{71636D58-00C2-4614-844F-46035A3BD1BA}" name="Column6" dataDxfId="31">
      <calculatedColumnFormula>SUMIFS(Nobel_EU_Number_lightpaths!#REF!,Nobel_EU_Number_lightpaths!#REF!,SummaryT!A2,Nobel_EU_Number_lightpaths!#REF!,SummaryT!B2)</calculatedColumnFormula>
    </tableColumn>
    <tableColumn id="7" xr3:uid="{41E67850-E80B-4707-A57B-6986A9775E2A}" name="Column7" dataDxfId="30"/>
    <tableColumn id="8" xr3:uid="{5D11A3F7-15D0-4858-8F65-33E04687039D}" name="Column8" dataDxfId="29">
      <calculatedColumnFormula>C2*G2</calculatedColumnFormula>
    </tableColumn>
    <tableColumn id="9" xr3:uid="{03CD6E76-2049-41CC-AB02-076DE5F5F291}" name="Column9" dataDxfId="28">
      <calculatedColumnFormula>D2*G2</calculatedColumnFormula>
    </tableColumn>
    <tableColumn id="10" xr3:uid="{B9A1CADC-C87A-4E5A-B572-5856D9C14D56}" name="Column10" dataDxfId="27">
      <calculatedColumnFormula>E2*G2</calculatedColumnFormula>
    </tableColumn>
    <tableColumn id="11" xr3:uid="{9E57A8B4-6886-47B9-88C9-2F297C9E7910}" name="Column11" dataDxfId="26">
      <calculatedColumnFormula>F2*G2</calculatedColumnFormula>
    </tableColumn>
    <tableColumn id="12" xr3:uid="{F055947C-6D31-4A37-8C0B-518B8AEC7952}" name="Column12" dataDxfId="25"/>
    <tableColumn id="13" xr3:uid="{DACB8071-AA76-4DA1-A33B-6CBFE1BC6DC7}" name="Column13" dataDxfId="24">
      <calculatedColumnFormula>C2*$L2</calculatedColumnFormula>
    </tableColumn>
    <tableColumn id="14" xr3:uid="{16C3543A-DA37-4D9C-816D-5FA50573BE6D}" name="Column14" dataDxfId="23">
      <calculatedColumnFormula>D2*$L2</calculatedColumnFormula>
    </tableColumn>
    <tableColumn id="15" xr3:uid="{B63C7BC9-D7F9-4716-B8E5-BE3344EAED6D}" name="Column15" dataDxfId="22">
      <calculatedColumnFormula>E2*$L2</calculatedColumnFormula>
    </tableColumn>
    <tableColumn id="16" xr3:uid="{E1F6AF49-2594-4FF2-944F-67953FF1BCB1}" name="Column16" dataDxfId="21">
      <calculatedColumnFormula>F2*$L2</calculatedColumnFormula>
    </tableColumn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27FBE-9330-403D-B346-30BEBDE43DB6}" name="Table1" displayName="Table1" ref="A1:P33" totalsRowShown="0" headerRowDxfId="20" headerRowBorderDxfId="19" tableBorderDxfId="18" totalsRowBorderDxfId="17">
  <autoFilter ref="A1:P33" xr:uid="{80927FBE-9330-403D-B346-30BEBDE43DB6}"/>
  <tableColumns count="16">
    <tableColumn id="1" xr3:uid="{8E84B27B-3548-4416-A4AD-603FA9512003}" name="Column1" dataDxfId="16"/>
    <tableColumn id="2" xr3:uid="{8233C0B4-FFDD-45B5-8A43-A8E11ACE965B}" name="Column2" dataDxfId="15"/>
    <tableColumn id="3" xr3:uid="{1C951289-A530-49BA-8256-DA8898658E81}" name="Column3" dataDxfId="14">
      <calculatedColumnFormula>SUMIFS(Spain_Number_lightpaths!#REF!,Spain_Number_lightpaths!#REF!,A2,Spain_Number_lightpaths!#REF!,B2)</calculatedColumnFormula>
    </tableColumn>
    <tableColumn id="4" xr3:uid="{9BFA31D5-A692-49F5-B5F1-EB66ACF14391}" name="Column4" dataDxfId="13">
      <calculatedColumnFormula>SUMIFS(Sweden_Number_lightpaths!#REF!,Sweden_Number_lightpaths!#REF!,SummaryW!A2,Sweden_Number_lightpaths!#REF!,B2)</calculatedColumnFormula>
    </tableColumn>
    <tableColumn id="5" xr3:uid="{21A18AC9-E43C-4C7F-AB1A-942055B442EC}" name="Column5" dataDxfId="12">
      <calculatedColumnFormula>SUMIFS(Germany_17_Number_lightpaths!#REF!,Germany_17_Number_lightpaths!#REF!,SummaryW!A2,Germany_17_Number_lightpaths!#REF!,SummaryW!B2)</calculatedColumnFormula>
    </tableColumn>
    <tableColumn id="6" xr3:uid="{7EC44E5E-E954-4638-94C8-A0FE98BB3A28}" name="Column6" dataDxfId="11">
      <calculatedColumnFormula>SUMIFS(Nobel_EU_Number_lightpaths!#REF!,Nobel_EU_Number_lightpaths!#REF!,SummaryW!A2,Nobel_EU_Number_lightpaths!#REF!,SummaryW!B2)</calculatedColumnFormula>
    </tableColumn>
    <tableColumn id="7" xr3:uid="{601A99E1-C5AD-4968-9CAF-A7DA16D1160A}" name="Column7" dataDxfId="10"/>
    <tableColumn id="8" xr3:uid="{BC86A280-CAC8-43A1-8D18-74CE5E4F2CD6}" name="Column8" dataDxfId="9">
      <calculatedColumnFormula>C2*G2</calculatedColumnFormula>
    </tableColumn>
    <tableColumn id="9" xr3:uid="{07CCB452-13B8-4390-8EE5-AD58D4252194}" name="Column9" dataDxfId="8">
      <calculatedColumnFormula>D2*G2</calculatedColumnFormula>
    </tableColumn>
    <tableColumn id="10" xr3:uid="{6412C612-3AEB-4045-8186-2A6FA23B49C3}" name="Column10" dataDxfId="7">
      <calculatedColumnFormula>E2*G2</calculatedColumnFormula>
    </tableColumn>
    <tableColumn id="11" xr3:uid="{476D1BC0-323D-4328-B27E-91D84FD02128}" name="Column11" dataDxfId="6">
      <calculatedColumnFormula>F2*G2</calculatedColumnFormula>
    </tableColumn>
    <tableColumn id="12" xr3:uid="{13A1144F-0B79-495B-A7B4-BA2B1BD556C5}" name="Column12" dataDxfId="5"/>
    <tableColumn id="13" xr3:uid="{A90E7E45-8E67-4E9D-94C8-62A4D45AE164}" name="Column13" dataDxfId="4">
      <calculatedColumnFormula>C2*$L2</calculatedColumnFormula>
    </tableColumn>
    <tableColumn id="14" xr3:uid="{FC9233B5-8141-4D40-9B9D-C1E6F51AC3D7}" name="Column14" dataDxfId="3">
      <calculatedColumnFormula>D2*$L2</calculatedColumnFormula>
    </tableColumn>
    <tableColumn id="15" xr3:uid="{306540F8-2875-4027-86E2-D1C4C6313C69}" name="Column15" dataDxfId="2">
      <calculatedColumnFormula>E2*$L2</calculatedColumnFormula>
    </tableColumn>
    <tableColumn id="16" xr3:uid="{AFE940F3-8F24-4E2E-8567-188093C346F2}" name="Column16" dataDxfId="1">
      <calculatedColumnFormula>F2*$L2</calculatedColumnFormula>
    </tableColumn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EC7B84-05BE-4048-8915-01FBE189EB22}" name="Sweden_Number_lightpaths" displayName="Sweden_Number_lightpaths" ref="A1:G662" tableType="queryTable" totalsRowShown="0">
  <autoFilter ref="A1:G662" xr:uid="{ADEC7B84-05BE-4048-8915-01FBE189EB22}"/>
  <tableColumns count="7">
    <tableColumn id="1" xr3:uid="{11BF9356-AAC4-407B-9D30-CBD0B93E52F7}" uniqueName="1" name="Node" queryTableFieldId="1" dataDxfId="0"/>
    <tableColumn id="2" xr3:uid="{EDFCB4B1-B27C-4A8C-A827-137CA2DB33AF}" uniqueName="2" name="Fiber" queryTableFieldId="2"/>
    <tableColumn id="3" xr3:uid="{AD64CF7A-4FC8-4307-80F4-E6629DB560D3}" uniqueName="3" name="Band" queryTableFieldId="3"/>
    <tableColumn id="4" xr3:uid="{8BDDA01C-E21C-4027-869F-128A22CE49D9}" uniqueName="4" name="Year" queryTableFieldId="4"/>
    <tableColumn id="5" xr3:uid="{9133C1BA-0111-4A99-9D95-11B661405CA0}" uniqueName="5" name="Number_lightpaths" queryTableFieldId="5"/>
    <tableColumn id="6" xr3:uid="{509715C5-AF3C-44F8-A8A2-85FF9DEAA057}" uniqueName="6" name="WSS" queryTableFieldId="6"/>
    <tableColumn id="7" xr3:uid="{A3469D57-51D1-4134-9330-546F1AC3FBDC}" uniqueName="7" name="Ports lef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0C85-0C30-41D6-B2E9-B1436F1A284D}">
  <dimension ref="A1:AR138"/>
  <sheetViews>
    <sheetView zoomScale="115" zoomScaleNormal="115" workbookViewId="0">
      <selection activeCell="B7" sqref="B7"/>
    </sheetView>
  </sheetViews>
  <sheetFormatPr defaultRowHeight="15" x14ac:dyDescent="0.25"/>
  <cols>
    <col min="1" max="1" width="8" customWidth="1"/>
    <col min="2" max="2" width="12.42578125" customWidth="1"/>
    <col min="3" max="3" width="11" customWidth="1"/>
    <col min="4" max="4" width="14.42578125" customWidth="1"/>
    <col min="5" max="5" width="14.28515625" customWidth="1"/>
    <col min="6" max="6" width="10" customWidth="1"/>
    <col min="7" max="7" width="9.5703125" customWidth="1"/>
    <col min="8" max="8" width="11.85546875" customWidth="1"/>
    <col min="9" max="9" width="11.5703125" customWidth="1"/>
    <col min="15" max="19" width="8.85546875" bestFit="1" customWidth="1"/>
    <col min="21" max="24" width="8.85546875" bestFit="1" customWidth="1"/>
    <col min="25" max="25" width="9.85546875" bestFit="1" customWidth="1"/>
    <col min="26" max="29" width="8.85546875" bestFit="1" customWidth="1"/>
    <col min="31" max="34" width="8.85546875" bestFit="1" customWidth="1"/>
    <col min="36" max="44" width="8.85546875" bestFit="1" customWidth="1"/>
  </cols>
  <sheetData>
    <row r="1" spans="1:29" x14ac:dyDescent="0.25">
      <c r="C1" s="31" t="s">
        <v>0</v>
      </c>
      <c r="D1" s="32">
        <v>1.5</v>
      </c>
      <c r="N1" s="31" t="s">
        <v>0</v>
      </c>
      <c r="O1" s="32">
        <v>1.5</v>
      </c>
      <c r="X1" s="31" t="s">
        <v>0</v>
      </c>
      <c r="Y1" s="32">
        <v>1.5</v>
      </c>
    </row>
    <row r="2" spans="1:29" x14ac:dyDescent="0.25">
      <c r="C2" s="31" t="s">
        <v>1</v>
      </c>
      <c r="D2" s="31">
        <v>0.5</v>
      </c>
      <c r="N2" s="31" t="s">
        <v>1</v>
      </c>
      <c r="O2" s="31">
        <v>1</v>
      </c>
      <c r="X2" s="31" t="s">
        <v>1</v>
      </c>
      <c r="Y2" s="31">
        <v>2</v>
      </c>
    </row>
    <row r="3" spans="1:29" x14ac:dyDescent="0.25">
      <c r="C3" s="31" t="s">
        <v>2</v>
      </c>
      <c r="D3" s="31">
        <v>0</v>
      </c>
      <c r="N3" s="31" t="s">
        <v>2</v>
      </c>
      <c r="O3" s="31">
        <v>0</v>
      </c>
      <c r="X3" s="31" t="s">
        <v>2</v>
      </c>
      <c r="Y3" s="31">
        <v>0</v>
      </c>
    </row>
    <row r="5" spans="1:29" x14ac:dyDescent="0.25">
      <c r="A5" s="59" t="s">
        <v>3</v>
      </c>
      <c r="B5" s="61" t="s">
        <v>4</v>
      </c>
      <c r="C5" s="61"/>
      <c r="D5" s="61"/>
      <c r="E5" s="61"/>
      <c r="F5" s="61" t="s">
        <v>5</v>
      </c>
      <c r="G5" s="61"/>
      <c r="H5" s="61"/>
      <c r="I5" s="61"/>
      <c r="K5" s="59" t="s">
        <v>3</v>
      </c>
      <c r="L5" s="61" t="s">
        <v>4</v>
      </c>
      <c r="M5" s="61"/>
      <c r="N5" s="61"/>
      <c r="O5" s="61"/>
      <c r="P5" s="61" t="s">
        <v>5</v>
      </c>
      <c r="Q5" s="61"/>
      <c r="R5" s="61"/>
      <c r="S5" s="61"/>
      <c r="U5" s="59" t="s">
        <v>3</v>
      </c>
      <c r="V5" s="61" t="s">
        <v>4</v>
      </c>
      <c r="W5" s="61"/>
      <c r="X5" s="61"/>
      <c r="Y5" s="61"/>
      <c r="Z5" s="61" t="s">
        <v>5</v>
      </c>
      <c r="AA5" s="61"/>
      <c r="AB5" s="61"/>
      <c r="AC5" s="61"/>
    </row>
    <row r="6" spans="1:29" x14ac:dyDescent="0.25">
      <c r="A6" s="60"/>
      <c r="B6" s="5" t="s">
        <v>6</v>
      </c>
      <c r="C6" s="3" t="s">
        <v>7</v>
      </c>
      <c r="D6" s="3" t="s">
        <v>8</v>
      </c>
      <c r="E6" s="3" t="s">
        <v>9</v>
      </c>
      <c r="F6" s="5" t="s">
        <v>6</v>
      </c>
      <c r="G6" s="3" t="s">
        <v>7</v>
      </c>
      <c r="H6" s="3" t="s">
        <v>8</v>
      </c>
      <c r="I6" s="3" t="s">
        <v>9</v>
      </c>
      <c r="K6" s="60"/>
      <c r="L6" s="5" t="s">
        <v>6</v>
      </c>
      <c r="M6" s="3" t="s">
        <v>7</v>
      </c>
      <c r="N6" s="3" t="s">
        <v>8</v>
      </c>
      <c r="O6" s="3" t="s">
        <v>9</v>
      </c>
      <c r="P6" s="5" t="s">
        <v>6</v>
      </c>
      <c r="Q6" s="3" t="s">
        <v>7</v>
      </c>
      <c r="R6" s="3" t="s">
        <v>8</v>
      </c>
      <c r="S6" s="3" t="s">
        <v>9</v>
      </c>
      <c r="U6" s="60"/>
      <c r="V6" s="5" t="s">
        <v>6</v>
      </c>
      <c r="W6" s="3" t="s">
        <v>7</v>
      </c>
      <c r="X6" s="3" t="s">
        <v>8</v>
      </c>
      <c r="Y6" s="3" t="s">
        <v>9</v>
      </c>
      <c r="Z6" s="5" t="s">
        <v>6</v>
      </c>
      <c r="AA6" s="3" t="s">
        <v>7</v>
      </c>
      <c r="AB6" s="3" t="s">
        <v>8</v>
      </c>
      <c r="AC6" s="3" t="s">
        <v>9</v>
      </c>
    </row>
    <row r="7" spans="1:29" x14ac:dyDescent="0.25">
      <c r="A7" s="2">
        <v>0</v>
      </c>
      <c r="B7" s="2">
        <f>SummaryU!$B8+SummaryU!$L75+SummaryU!$L88</f>
        <v>27334.400000000001</v>
      </c>
      <c r="C7" s="2">
        <f>SummaryU!$C8+SummaryU!$M75+SummaryU!$M88</f>
        <v>34276</v>
      </c>
      <c r="D7" s="2">
        <f>SummaryU!D8+SummaryU!N75+SummaryU!N88</f>
        <v>22754.400000000001</v>
      </c>
      <c r="E7" s="2">
        <f>SummaryU!E8+SummaryU!O75+SummaryU!O88</f>
        <v>41902.800000000003</v>
      </c>
      <c r="F7" s="2">
        <f>SummaryU!F8+SummaryU!P75+SummaryU!P88</f>
        <v>25652</v>
      </c>
      <c r="G7" s="2">
        <f>SummaryU!G8+SummaryU!Q75+SummaryU!Q88</f>
        <v>28180</v>
      </c>
      <c r="H7" s="2">
        <f>SummaryU!H8+SummaryU!R75+SummaryU!R88</f>
        <v>21676</v>
      </c>
      <c r="I7" s="2">
        <f>SummaryU!I8+SummaryU!S75+SummaryU!S88</f>
        <v>37524</v>
      </c>
      <c r="K7" s="2">
        <v>0</v>
      </c>
      <c r="L7" s="2">
        <f>SummaryU!L8+SummaryU!L75+SummaryU!L88</f>
        <v>27334.400000000001</v>
      </c>
      <c r="M7" s="2">
        <f>SummaryU!M8+SummaryU!M75+SummaryU!M88</f>
        <v>34276</v>
      </c>
      <c r="N7" s="2">
        <f>SummaryU!N8+SummaryU!N75+SummaryU!N88</f>
        <v>22754.400000000001</v>
      </c>
      <c r="O7" s="2">
        <f>SummaryU!O8+SummaryU!O75+SummaryU!O88</f>
        <v>41902.800000000003</v>
      </c>
      <c r="P7" s="2">
        <f>SummaryU!P8+SummaryU!P75+SummaryU!P88</f>
        <v>25652</v>
      </c>
      <c r="Q7" s="2">
        <f>SummaryU!Q8+SummaryU!Q75+SummaryU!Q88</f>
        <v>28180</v>
      </c>
      <c r="R7" s="2">
        <f>SummaryU!R8+SummaryU!R75+SummaryU!R88</f>
        <v>21676</v>
      </c>
      <c r="S7" s="2">
        <f>SummaryU!S8+SummaryU!S75+SummaryU!S88</f>
        <v>37524</v>
      </c>
      <c r="U7" s="2">
        <v>0</v>
      </c>
      <c r="V7" s="2">
        <f>SummaryU!V8+SummaryU!L75+SummaryU!L88</f>
        <v>27334.400000000001</v>
      </c>
      <c r="W7" s="2">
        <f>SummaryU!W8+SummaryU!M75+SummaryU!M88</f>
        <v>34276</v>
      </c>
      <c r="X7" s="2">
        <f>SummaryU!X8+SummaryU!N75+SummaryU!N88</f>
        <v>22754.400000000001</v>
      </c>
      <c r="Y7" s="2">
        <f>SummaryU!Y8+SummaryU!O75+SummaryU!O88</f>
        <v>41902.800000000003</v>
      </c>
      <c r="Z7" s="2">
        <f>SummaryU!Z8+SummaryU!P75+SummaryU!P88</f>
        <v>25652</v>
      </c>
      <c r="AA7" s="2">
        <f>SummaryU!AA8+SummaryU!Q75+SummaryU!Q88</f>
        <v>28180</v>
      </c>
      <c r="AB7" s="2">
        <f>SummaryU!AB8+SummaryU!R75+SummaryU!R88</f>
        <v>21676</v>
      </c>
      <c r="AC7" s="2">
        <f>SummaryU!AC8+SummaryU!S75+SummaryU!S88</f>
        <v>37524</v>
      </c>
    </row>
    <row r="8" spans="1:29" x14ac:dyDescent="0.25">
      <c r="A8" s="2">
        <v>1</v>
      </c>
      <c r="B8" s="2">
        <f>SummaryU!$B9+SummaryU!$L76+SummaryU!$L89</f>
        <v>5525.6</v>
      </c>
      <c r="C8" s="2">
        <f>SummaryU!$C9+SummaryU!$M76+SummaryU!$M89</f>
        <v>2794.8</v>
      </c>
      <c r="D8" s="2">
        <f>SummaryU!$D9+SummaryU!$N76+SummaryU!$N89</f>
        <v>5970.4</v>
      </c>
      <c r="E8" s="2">
        <f>SummaryU!E9+SummaryU!O76+SummaryU!O89</f>
        <v>4999.2000000000007</v>
      </c>
      <c r="F8" s="2">
        <f>SummaryU!F9+SummaryU!P76+SummaryU!P89</f>
        <v>4800</v>
      </c>
      <c r="G8" s="2">
        <f>SummaryU!G9+SummaryU!Q76+SummaryU!Q89</f>
        <v>1972</v>
      </c>
      <c r="H8" s="2">
        <f>SummaryU!H9+SummaryU!R76+SummaryU!R89</f>
        <v>5188</v>
      </c>
      <c r="I8" s="2">
        <f>SummaryU!I9+SummaryU!S76+SummaryU!S89</f>
        <v>4076</v>
      </c>
      <c r="K8" s="2">
        <v>1</v>
      </c>
      <c r="L8" s="2">
        <f>SummaryU!L9+SummaryU!L76+SummaryU!L89</f>
        <v>5525.6</v>
      </c>
      <c r="M8" s="2">
        <f>SummaryU!M9+SummaryU!M76+SummaryU!M89</f>
        <v>2794.8</v>
      </c>
      <c r="N8" s="2">
        <f>SummaryU!N9+SummaryU!N76+SummaryU!N89</f>
        <v>5970.4</v>
      </c>
      <c r="O8" s="2">
        <f>SummaryU!O9+SummaryU!O76+SummaryU!O89</f>
        <v>4999.2000000000007</v>
      </c>
      <c r="P8" s="2">
        <f>SummaryU!P9+SummaryU!P76+SummaryU!P89</f>
        <v>4800</v>
      </c>
      <c r="Q8" s="2">
        <f>SummaryU!Q9+SummaryU!Q76+SummaryU!Q89</f>
        <v>1972</v>
      </c>
      <c r="R8" s="2">
        <f>SummaryU!R9+SummaryU!R76+SummaryU!R89</f>
        <v>5188</v>
      </c>
      <c r="S8" s="2">
        <f>SummaryU!S9+SummaryU!S76+SummaryU!S89</f>
        <v>4076</v>
      </c>
      <c r="U8" s="2">
        <v>1</v>
      </c>
      <c r="V8" s="2">
        <f>SummaryU!V9+SummaryU!L76+SummaryU!L89</f>
        <v>5525.6</v>
      </c>
      <c r="W8" s="2">
        <f>SummaryU!W9+SummaryU!M76+SummaryU!M89</f>
        <v>2794.8</v>
      </c>
      <c r="X8" s="2">
        <f>SummaryU!X9+SummaryU!N76+SummaryU!N89</f>
        <v>5970.4</v>
      </c>
      <c r="Y8" s="2">
        <f>SummaryU!Y9+SummaryU!O76+SummaryU!O89</f>
        <v>4999.2000000000007</v>
      </c>
      <c r="Z8" s="2">
        <f>SummaryU!Z9+SummaryU!P76+SummaryU!P89</f>
        <v>4800</v>
      </c>
      <c r="AA8" s="2">
        <f>SummaryU!AA9+SummaryU!Q76+SummaryU!Q89</f>
        <v>1972</v>
      </c>
      <c r="AB8" s="2">
        <f>SummaryU!AB9+SummaryU!R76+SummaryU!R89</f>
        <v>5188</v>
      </c>
      <c r="AC8" s="2">
        <f>SummaryU!AC9+SummaryU!S76+SummaryU!S89</f>
        <v>4076</v>
      </c>
    </row>
    <row r="9" spans="1:29" x14ac:dyDescent="0.25">
      <c r="A9" s="2">
        <v>2</v>
      </c>
      <c r="B9" s="2">
        <f>SummaryU!$B10+SummaryU!$L77+SummaryU!$L90</f>
        <v>8079.2000000000007</v>
      </c>
      <c r="C9" s="2">
        <f>SummaryU!$C10+SummaryU!$M77+SummaryU!$M90</f>
        <v>5557.2</v>
      </c>
      <c r="D9" s="2">
        <f>SummaryU!$D10+SummaryU!$N77+SummaryU!$N90</f>
        <v>8286.7999999999993</v>
      </c>
      <c r="E9" s="2">
        <f>SummaryU!E10+SummaryU!O77+SummaryU!O90</f>
        <v>11462</v>
      </c>
      <c r="F9" s="2">
        <f>SummaryU!F10+SummaryU!P77+SummaryU!P90</f>
        <v>6680</v>
      </c>
      <c r="G9" s="2">
        <f>SummaryU!G10+SummaryU!Q77+SummaryU!Q90</f>
        <v>3916</v>
      </c>
      <c r="H9" s="2">
        <f>SummaryU!H10+SummaryU!R77+SummaryU!R90</f>
        <v>6532</v>
      </c>
      <c r="I9" s="2">
        <f>SummaryU!I10+SummaryU!S77+SummaryU!S90</f>
        <v>8352</v>
      </c>
      <c r="K9" s="2">
        <v>2</v>
      </c>
      <c r="L9" s="2">
        <f>SummaryU!L10+SummaryU!L77+SummaryU!L90</f>
        <v>8079.2000000000007</v>
      </c>
      <c r="M9" s="2">
        <f>SummaryU!M10+SummaryU!M77+SummaryU!M90</f>
        <v>5557.2</v>
      </c>
      <c r="N9" s="2">
        <f>SummaryU!N10+SummaryU!N77+SummaryU!N90</f>
        <v>8286.7999999999993</v>
      </c>
      <c r="O9" s="2">
        <f>SummaryU!O10+SummaryU!O77+SummaryU!O90</f>
        <v>11462</v>
      </c>
      <c r="P9" s="2">
        <f>SummaryU!P10+SummaryU!P77+SummaryU!P90</f>
        <v>6680</v>
      </c>
      <c r="Q9" s="2">
        <f>SummaryU!Q10+SummaryU!Q77+SummaryU!Q90</f>
        <v>3916</v>
      </c>
      <c r="R9" s="2">
        <f>SummaryU!R10+SummaryU!R77+SummaryU!R90</f>
        <v>6532</v>
      </c>
      <c r="S9" s="2">
        <f>SummaryU!S10+SummaryU!S77+SummaryU!S90</f>
        <v>8352</v>
      </c>
      <c r="U9" s="2">
        <v>2</v>
      </c>
      <c r="V9" s="2">
        <f>SummaryU!V10+SummaryU!L77+SummaryU!L90</f>
        <v>8079.2000000000007</v>
      </c>
      <c r="W9" s="2">
        <f>SummaryU!W10+SummaryU!M77+SummaryU!M90</f>
        <v>5557.2</v>
      </c>
      <c r="X9" s="2">
        <f>SummaryU!X10+SummaryU!N77+SummaryU!N90</f>
        <v>8286.7999999999993</v>
      </c>
      <c r="Y9" s="2">
        <f>SummaryU!Y10+SummaryU!O77+SummaryU!O90</f>
        <v>11462</v>
      </c>
      <c r="Z9" s="2">
        <f>SummaryU!Z10+SummaryU!P77+SummaryU!P90</f>
        <v>6680</v>
      </c>
      <c r="AA9" s="2">
        <f>SummaryU!AA10+SummaryU!Q77+SummaryU!Q90</f>
        <v>3916</v>
      </c>
      <c r="AB9" s="2">
        <f>SummaryU!AB10+SummaryU!R77+SummaryU!R90</f>
        <v>6532</v>
      </c>
      <c r="AC9" s="2">
        <f>SummaryU!AC10+SummaryU!S77+SummaryU!S90</f>
        <v>8352</v>
      </c>
    </row>
    <row r="10" spans="1:29" x14ac:dyDescent="0.25">
      <c r="A10" s="2">
        <v>3</v>
      </c>
      <c r="B10" s="2">
        <f>SummaryU!$B11+SummaryU!$L78+SummaryU!$L91</f>
        <v>10565.2</v>
      </c>
      <c r="C10" s="2">
        <f>SummaryU!$C11+SummaryU!$M78+SummaryU!$M91</f>
        <v>6534</v>
      </c>
      <c r="D10" s="2">
        <f>SummaryU!$D11+SummaryU!$N78+SummaryU!$N91</f>
        <v>11649.6</v>
      </c>
      <c r="E10" s="2">
        <f>SummaryU!E11+SummaryU!O78+SummaryU!O91</f>
        <v>13365.2</v>
      </c>
      <c r="F10" s="2">
        <f>SummaryU!F11+SummaryU!P78+SummaryU!P91</f>
        <v>7968</v>
      </c>
      <c r="G10" s="2">
        <f>SummaryU!G11+SummaryU!Q78+SummaryU!Q91</f>
        <v>4596</v>
      </c>
      <c r="H10" s="2">
        <f>SummaryU!H11+SummaryU!R78+SummaryU!R91</f>
        <v>8992</v>
      </c>
      <c r="I10" s="2">
        <f>SummaryU!I11+SummaryU!S78+SummaryU!S91</f>
        <v>9520</v>
      </c>
      <c r="K10" s="2">
        <v>3</v>
      </c>
      <c r="L10" s="2">
        <f>SummaryU!L11+SummaryU!L78+SummaryU!L91</f>
        <v>10565.2</v>
      </c>
      <c r="M10" s="2">
        <f>SummaryU!M11+SummaryU!M78+SummaryU!M91</f>
        <v>6534</v>
      </c>
      <c r="N10" s="2">
        <f>SummaryU!N11+SummaryU!N78+SummaryU!N91</f>
        <v>11649.6</v>
      </c>
      <c r="O10" s="2">
        <f>SummaryU!O11+SummaryU!O78+SummaryU!O91</f>
        <v>13365.2</v>
      </c>
      <c r="P10" s="2">
        <f>SummaryU!P11+SummaryU!P78+SummaryU!P91</f>
        <v>7968</v>
      </c>
      <c r="Q10" s="2">
        <f>SummaryU!Q11+SummaryU!Q78+SummaryU!Q91</f>
        <v>4596</v>
      </c>
      <c r="R10" s="2">
        <f>SummaryU!R11+SummaryU!R78+SummaryU!R91</f>
        <v>8992</v>
      </c>
      <c r="S10" s="2">
        <f>SummaryU!S11+SummaryU!S78+SummaryU!S91</f>
        <v>9520</v>
      </c>
      <c r="U10" s="2">
        <v>3</v>
      </c>
      <c r="V10" s="2">
        <f>SummaryU!V11+SummaryU!L78+SummaryU!L91</f>
        <v>10565.2</v>
      </c>
      <c r="W10" s="2">
        <f>SummaryU!W11+SummaryU!M78+SummaryU!M91</f>
        <v>6534</v>
      </c>
      <c r="X10" s="2">
        <f>SummaryU!X11+SummaryU!N78+SummaryU!N91</f>
        <v>11649.6</v>
      </c>
      <c r="Y10" s="2">
        <f>SummaryU!Y11+SummaryU!O78+SummaryU!O91</f>
        <v>13365.2</v>
      </c>
      <c r="Z10" s="2">
        <f>SummaryU!Z11+SummaryU!P78+SummaryU!P91</f>
        <v>7968</v>
      </c>
      <c r="AA10" s="2">
        <f>SummaryU!AA11+SummaryU!Q78+SummaryU!Q91</f>
        <v>4596</v>
      </c>
      <c r="AB10" s="2">
        <f>SummaryU!AB11+SummaryU!R78+SummaryU!R91</f>
        <v>8992</v>
      </c>
      <c r="AC10" s="2">
        <f>SummaryU!AC11+SummaryU!S78+SummaryU!S91</f>
        <v>9520</v>
      </c>
    </row>
    <row r="11" spans="1:29" x14ac:dyDescent="0.25">
      <c r="A11" s="2">
        <v>4</v>
      </c>
      <c r="B11" s="2">
        <f>SummaryU!$B12+SummaryU!$L79+SummaryU!$L92</f>
        <v>15279.2</v>
      </c>
      <c r="C11" s="2">
        <f>SummaryU!$C12+SummaryU!$M79+SummaryU!$M92</f>
        <v>12324</v>
      </c>
      <c r="D11" s="2">
        <f>SummaryU!$D12+SummaryU!$N79+SummaryU!$N92</f>
        <v>15138.400000000001</v>
      </c>
      <c r="E11" s="2">
        <f>SummaryU!E12+SummaryU!O79+SummaryU!O92</f>
        <v>18596.400000000001</v>
      </c>
      <c r="F11" s="2">
        <f>SummaryU!F12+SummaryU!P79+SummaryU!P92</f>
        <v>11184</v>
      </c>
      <c r="G11" s="2">
        <f>SummaryU!G12+SummaryU!Q79+SummaryU!Q92</f>
        <v>8744</v>
      </c>
      <c r="H11" s="2">
        <f>SummaryU!H12+SummaryU!R79+SummaryU!R92</f>
        <v>12544</v>
      </c>
      <c r="I11" s="2">
        <f>SummaryU!I12+SummaryU!S79+SummaryU!S92</f>
        <v>14256</v>
      </c>
      <c r="K11" s="2">
        <v>4</v>
      </c>
      <c r="L11" s="2">
        <f>SummaryU!L12+SummaryU!L79+SummaryU!L92</f>
        <v>15279.2</v>
      </c>
      <c r="M11" s="2">
        <f>SummaryU!M12+SummaryU!M79+SummaryU!M92</f>
        <v>12324</v>
      </c>
      <c r="N11" s="2">
        <f>SummaryU!N12+SummaryU!N79+SummaryU!N92</f>
        <v>15138.400000000001</v>
      </c>
      <c r="O11" s="2">
        <f>SummaryU!O12+SummaryU!O79+SummaryU!O92</f>
        <v>18596.400000000001</v>
      </c>
      <c r="P11" s="2">
        <f>SummaryU!P12+SummaryU!P79+SummaryU!P92</f>
        <v>11184</v>
      </c>
      <c r="Q11" s="2">
        <f>SummaryU!Q12+SummaryU!Q79+SummaryU!Q92</f>
        <v>8744</v>
      </c>
      <c r="R11" s="2">
        <f>SummaryU!R12+SummaryU!R79+SummaryU!R92</f>
        <v>12544</v>
      </c>
      <c r="S11" s="2">
        <f>SummaryU!S12+SummaryU!S79+SummaryU!S92</f>
        <v>14256</v>
      </c>
      <c r="U11" s="2">
        <v>4</v>
      </c>
      <c r="V11" s="2">
        <f>SummaryU!V12+SummaryU!L79+SummaryU!L92</f>
        <v>15279.2</v>
      </c>
      <c r="W11" s="2">
        <f>SummaryU!W12+SummaryU!M79+SummaryU!M92</f>
        <v>12324</v>
      </c>
      <c r="X11" s="2">
        <f>SummaryU!X12+SummaryU!N79+SummaryU!N92</f>
        <v>15138.400000000001</v>
      </c>
      <c r="Y11" s="2">
        <f>SummaryU!Y12+SummaryU!O79+SummaryU!O92</f>
        <v>18596.400000000001</v>
      </c>
      <c r="Z11" s="2">
        <f>SummaryU!Z12+SummaryU!P79+SummaryU!P92</f>
        <v>11184</v>
      </c>
      <c r="AA11" s="2">
        <f>SummaryU!AA12+SummaryU!Q79+SummaryU!Q92</f>
        <v>8744</v>
      </c>
      <c r="AB11" s="2">
        <f>SummaryU!AB12+SummaryU!R79+SummaryU!R92</f>
        <v>12544</v>
      </c>
      <c r="AC11" s="2">
        <f>SummaryU!AC12+SummaryU!S79+SummaryU!S92</f>
        <v>14256</v>
      </c>
    </row>
    <row r="12" spans="1:29" x14ac:dyDescent="0.25">
      <c r="A12" s="2">
        <v>5</v>
      </c>
      <c r="B12" s="2">
        <f>SummaryU!$B13+SummaryU!$L80+SummaryU!$L93</f>
        <v>19390.800000000003</v>
      </c>
      <c r="C12" s="2">
        <f>SummaryU!$C13+SummaryU!$M80+SummaryU!$M93</f>
        <v>14428.8</v>
      </c>
      <c r="D12" s="2">
        <f>SummaryU!$D13+SummaryU!$N80+SummaryU!$N93</f>
        <v>16210</v>
      </c>
      <c r="E12" s="2">
        <f>SummaryU!E13+SummaryU!O80+SummaryU!O93</f>
        <v>21440</v>
      </c>
      <c r="F12" s="2">
        <f>SummaryU!F13+SummaryU!P80+SummaryU!P93</f>
        <v>15348</v>
      </c>
      <c r="G12" s="2">
        <f>SummaryU!G13+SummaryU!Q80+SummaryU!Q93</f>
        <v>12944</v>
      </c>
      <c r="H12" s="2">
        <f>SummaryU!H13+SummaryU!R80+SummaryU!R93</f>
        <v>12964</v>
      </c>
      <c r="I12" s="2">
        <f>SummaryU!I13+SummaryU!S80+SummaryU!S93</f>
        <v>18500</v>
      </c>
      <c r="K12" s="2">
        <v>5</v>
      </c>
      <c r="L12" s="2">
        <f>SummaryU!L13+SummaryU!L80+SummaryU!L93</f>
        <v>19390.800000000003</v>
      </c>
      <c r="M12" s="2">
        <f>SummaryU!M13+SummaryU!M80+SummaryU!M93</f>
        <v>14428.8</v>
      </c>
      <c r="N12" s="2">
        <f>SummaryU!N13+SummaryU!N80+SummaryU!N93</f>
        <v>16210</v>
      </c>
      <c r="O12" s="2">
        <f>SummaryU!O13+SummaryU!O80+SummaryU!O93</f>
        <v>21440</v>
      </c>
      <c r="P12" s="2">
        <f>SummaryU!P13+SummaryU!P80+SummaryU!P93</f>
        <v>15348</v>
      </c>
      <c r="Q12" s="2">
        <f>SummaryU!Q13+SummaryU!Q80+SummaryU!Q93</f>
        <v>12944</v>
      </c>
      <c r="R12" s="2">
        <f>SummaryU!R13+SummaryU!R80+SummaryU!R93</f>
        <v>12964</v>
      </c>
      <c r="S12" s="2">
        <f>SummaryU!S13+SummaryU!S80+SummaryU!S93</f>
        <v>18500</v>
      </c>
      <c r="U12" s="2">
        <v>5</v>
      </c>
      <c r="V12" s="2">
        <f>SummaryU!V13+SummaryU!L80+SummaryU!L93</f>
        <v>19390.800000000003</v>
      </c>
      <c r="W12" s="2">
        <f>SummaryU!W13+SummaryU!M80+SummaryU!M93</f>
        <v>14428.8</v>
      </c>
      <c r="X12" s="2">
        <f>SummaryU!X13+SummaryU!N80+SummaryU!N93</f>
        <v>16210</v>
      </c>
      <c r="Y12" s="2">
        <f>SummaryU!Y13+SummaryU!O80+SummaryU!O93</f>
        <v>21440</v>
      </c>
      <c r="Z12" s="2">
        <f>SummaryU!Z13+SummaryU!P80+SummaryU!P93</f>
        <v>15348</v>
      </c>
      <c r="AA12" s="2">
        <f>SummaryU!AA13+SummaryU!Q80+SummaryU!Q93</f>
        <v>12944</v>
      </c>
      <c r="AB12" s="2">
        <f>SummaryU!AB13+SummaryU!R80+SummaryU!R93</f>
        <v>12964</v>
      </c>
      <c r="AC12" s="2">
        <f>SummaryU!AC13+SummaryU!S80+SummaryU!S93</f>
        <v>18500</v>
      </c>
    </row>
    <row r="13" spans="1:29" x14ac:dyDescent="0.25">
      <c r="A13" s="2">
        <v>6</v>
      </c>
      <c r="B13" s="2">
        <f>SummaryU!$B14+SummaryU!$L81+SummaryU!$L94</f>
        <v>26992</v>
      </c>
      <c r="C13" s="2">
        <f>SummaryU!$C14+SummaryU!$M81+SummaryU!$M94</f>
        <v>18537.2</v>
      </c>
      <c r="D13" s="2">
        <f>SummaryU!$D14+SummaryU!$N81+SummaryU!$N94</f>
        <v>23768.799999999999</v>
      </c>
      <c r="E13" s="2">
        <f>SummaryU!E14+SummaryU!O81+SummaryU!O94</f>
        <v>27333.200000000001</v>
      </c>
      <c r="F13" s="2">
        <f>SummaryU!F14+SummaryU!P81+SummaryU!P94</f>
        <v>20416</v>
      </c>
      <c r="G13" s="2">
        <f>SummaryU!G14+SummaryU!Q81+SummaryU!Q94</f>
        <v>14648</v>
      </c>
      <c r="H13" s="2">
        <f>SummaryU!H14+SummaryU!R81+SummaryU!R94</f>
        <v>17188</v>
      </c>
      <c r="I13" s="2">
        <f>SummaryU!I14+SummaryU!S81+SummaryU!S94</f>
        <v>21608</v>
      </c>
      <c r="K13" s="2">
        <v>6</v>
      </c>
      <c r="L13" s="2">
        <f>SummaryU!L14+SummaryU!L81+SummaryU!L94</f>
        <v>26992</v>
      </c>
      <c r="M13" s="2">
        <f>SummaryU!M14+SummaryU!M81+SummaryU!M94</f>
        <v>18537.2</v>
      </c>
      <c r="N13" s="2">
        <f>SummaryU!N14+SummaryU!N81+SummaryU!N94</f>
        <v>23768.799999999999</v>
      </c>
      <c r="O13" s="2">
        <f>SummaryU!O14+SummaryU!O81+SummaryU!O94</f>
        <v>27333.200000000001</v>
      </c>
      <c r="P13" s="2">
        <f>SummaryU!P14+SummaryU!P81+SummaryU!P94</f>
        <v>20416</v>
      </c>
      <c r="Q13" s="2">
        <f>SummaryU!Q14+SummaryU!Q81+SummaryU!Q94</f>
        <v>14648</v>
      </c>
      <c r="R13" s="2">
        <f>SummaryU!R14+SummaryU!R81+SummaryU!R94</f>
        <v>17188</v>
      </c>
      <c r="S13" s="2">
        <f>SummaryU!S14+SummaryU!S81+SummaryU!S94</f>
        <v>21608</v>
      </c>
      <c r="U13" s="2">
        <v>6</v>
      </c>
      <c r="V13" s="2">
        <f>SummaryU!V14+SummaryU!L81+SummaryU!L94</f>
        <v>26992</v>
      </c>
      <c r="W13" s="2">
        <f>SummaryU!W14+SummaryU!M81+SummaryU!M94</f>
        <v>18537.2</v>
      </c>
      <c r="X13" s="2">
        <f>SummaryU!X14+SummaryU!N81+SummaryU!N94</f>
        <v>23768.799999999999</v>
      </c>
      <c r="Y13" s="2">
        <f>SummaryU!Y14+SummaryU!O81+SummaryU!O94</f>
        <v>27333.200000000001</v>
      </c>
      <c r="Z13" s="2">
        <f>SummaryU!Z14+SummaryU!P81+SummaryU!P94</f>
        <v>20416</v>
      </c>
      <c r="AA13" s="2">
        <f>SummaryU!AA14+SummaryU!Q81+SummaryU!Q94</f>
        <v>14648</v>
      </c>
      <c r="AB13" s="2">
        <f>SummaryU!AB14+SummaryU!R81+SummaryU!R94</f>
        <v>17188</v>
      </c>
      <c r="AC13" s="2">
        <f>SummaryU!AC14+SummaryU!S81+SummaryU!S94</f>
        <v>21608</v>
      </c>
    </row>
    <row r="14" spans="1:29" x14ac:dyDescent="0.25">
      <c r="A14" s="2">
        <v>7</v>
      </c>
      <c r="B14" s="2">
        <f>SummaryU!$B15+SummaryU!$L82+SummaryU!$L95</f>
        <v>40317.599999999999</v>
      </c>
      <c r="C14" s="2">
        <f>SummaryU!$C15+SummaryU!$M82+SummaryU!$M95</f>
        <v>26101.599999999999</v>
      </c>
      <c r="D14" s="2">
        <f>SummaryU!$D15+SummaryU!$N82+SummaryU!$N95</f>
        <v>31497.599999999999</v>
      </c>
      <c r="E14" s="2">
        <f>SummaryU!E15+SummaryU!O82+SummaryU!O95</f>
        <v>38969.599999999999</v>
      </c>
      <c r="F14" s="2">
        <f>SummaryU!F15+SummaryU!P82+SummaryU!P95</f>
        <v>29036</v>
      </c>
      <c r="G14" s="2">
        <f>SummaryU!G15+SummaryU!Q82+SummaryU!Q95</f>
        <v>18244</v>
      </c>
      <c r="H14" s="2">
        <f>SummaryU!H15+SummaryU!R82+SummaryU!R95</f>
        <v>22096</v>
      </c>
      <c r="I14" s="2">
        <f>SummaryU!I15+SummaryU!S82+SummaryU!S95</f>
        <v>28552</v>
      </c>
      <c r="K14" s="2">
        <v>7</v>
      </c>
      <c r="L14" s="2">
        <f>SummaryU!L15+SummaryU!L82+SummaryU!L95</f>
        <v>40317.599999999999</v>
      </c>
      <c r="M14" s="2">
        <f>SummaryU!M15+SummaryU!M82+SummaryU!M95</f>
        <v>26101.599999999999</v>
      </c>
      <c r="N14" s="2">
        <f>SummaryU!N15+SummaryU!N82+SummaryU!N95</f>
        <v>31497.599999999999</v>
      </c>
      <c r="O14" s="2">
        <f>SummaryU!O15+SummaryU!O82+SummaryU!O95</f>
        <v>38969.599999999999</v>
      </c>
      <c r="P14" s="2">
        <f>SummaryU!P15+SummaryU!P82+SummaryU!P95</f>
        <v>29036</v>
      </c>
      <c r="Q14" s="2">
        <f>SummaryU!Q15+SummaryU!Q82+SummaryU!Q95</f>
        <v>18244</v>
      </c>
      <c r="R14" s="2">
        <f>SummaryU!R15+SummaryU!R82+SummaryU!R95</f>
        <v>22096</v>
      </c>
      <c r="S14" s="2">
        <f>SummaryU!S15+SummaryU!S82+SummaryU!S95</f>
        <v>28552</v>
      </c>
      <c r="U14" s="2">
        <v>7</v>
      </c>
      <c r="V14" s="2">
        <f>SummaryU!V15+SummaryU!L82+SummaryU!L95</f>
        <v>40317.599999999999</v>
      </c>
      <c r="W14" s="2">
        <f>SummaryU!W15+SummaryU!M82+SummaryU!M95</f>
        <v>26101.599999999999</v>
      </c>
      <c r="X14" s="2">
        <f>SummaryU!X15+SummaryU!N82+SummaryU!N95</f>
        <v>31497.599999999999</v>
      </c>
      <c r="Y14" s="2">
        <f>SummaryU!Y15+SummaryU!O82+SummaryU!O95</f>
        <v>38969.599999999999</v>
      </c>
      <c r="Z14" s="2">
        <f>SummaryU!Z15+SummaryU!P82+SummaryU!P95</f>
        <v>29036</v>
      </c>
      <c r="AA14" s="2">
        <f>SummaryU!AA15+SummaryU!Q82+SummaryU!Q95</f>
        <v>18244</v>
      </c>
      <c r="AB14" s="2">
        <f>SummaryU!AB15+SummaryU!R82+SummaryU!R95</f>
        <v>22096</v>
      </c>
      <c r="AC14" s="2">
        <f>SummaryU!AC15+SummaryU!S82+SummaryU!S95</f>
        <v>28552</v>
      </c>
    </row>
    <row r="15" spans="1:29" x14ac:dyDescent="0.25">
      <c r="A15" s="2">
        <v>8</v>
      </c>
      <c r="B15" s="2">
        <f>SummaryU!$B16+SummaryU!$L83+SummaryU!$L96</f>
        <v>27762</v>
      </c>
      <c r="C15" s="2">
        <f>SummaryU!$C16+SummaryU!$M83+SummaryU!$M96</f>
        <v>6405.6</v>
      </c>
      <c r="D15" s="2">
        <f>SummaryU!$D16+SummaryU!$N83+SummaryU!$N96</f>
        <v>26120</v>
      </c>
      <c r="E15" s="2">
        <f>SummaryU!E16+SummaryU!O83+SummaryU!O96</f>
        <v>23590.799999999999</v>
      </c>
      <c r="F15" s="2">
        <f>SummaryU!F16+SummaryU!P83+SummaryU!P96</f>
        <v>21500</v>
      </c>
      <c r="G15" s="2">
        <f>SummaryU!G16+SummaryU!Q83+SummaryU!Q96</f>
        <v>5004</v>
      </c>
      <c r="H15" s="2">
        <f>SummaryU!H16+SummaryU!R83+SummaryU!R96</f>
        <v>20876</v>
      </c>
      <c r="I15" s="2">
        <f>SummaryU!I16+SummaryU!S83+SummaryU!S96</f>
        <v>17448</v>
      </c>
      <c r="K15" s="2">
        <v>8</v>
      </c>
      <c r="L15" s="2">
        <f>SummaryU!L16+SummaryU!L83+SummaryU!L96</f>
        <v>27762</v>
      </c>
      <c r="M15" s="2">
        <f>SummaryU!M16+SummaryU!M83+SummaryU!M96</f>
        <v>6405.6</v>
      </c>
      <c r="N15" s="2">
        <f>SummaryU!N16+SummaryU!N83+SummaryU!N96</f>
        <v>26120</v>
      </c>
      <c r="O15" s="2">
        <f>SummaryU!O16+SummaryU!O83+SummaryU!O96</f>
        <v>23590.799999999999</v>
      </c>
      <c r="P15" s="2">
        <f>SummaryU!P16+SummaryU!P83+SummaryU!P96</f>
        <v>21500</v>
      </c>
      <c r="Q15" s="2">
        <f>SummaryU!Q16+SummaryU!Q83+SummaryU!Q96</f>
        <v>5004</v>
      </c>
      <c r="R15" s="2">
        <f>SummaryU!R16+SummaryU!R83+SummaryU!R96</f>
        <v>20876</v>
      </c>
      <c r="S15" s="2">
        <f>SummaryU!S16+SummaryU!S83+SummaryU!S96</f>
        <v>17448</v>
      </c>
      <c r="U15" s="2">
        <v>8</v>
      </c>
      <c r="V15" s="2">
        <f>SummaryU!V16+SummaryU!L83+SummaryU!L96</f>
        <v>27762</v>
      </c>
      <c r="W15" s="2">
        <f>SummaryU!W16+SummaryU!M83+SummaryU!M96</f>
        <v>6405.6</v>
      </c>
      <c r="X15" s="2">
        <f>SummaryU!X16+SummaryU!N83+SummaryU!N96</f>
        <v>26120</v>
      </c>
      <c r="Y15" s="2">
        <f>SummaryU!Y16+SummaryU!O83+SummaryU!O96</f>
        <v>23590.799999999999</v>
      </c>
      <c r="Z15" s="2">
        <f>SummaryU!Z16+SummaryU!P83+SummaryU!P96</f>
        <v>21500</v>
      </c>
      <c r="AA15" s="2">
        <f>SummaryU!AA16+SummaryU!Q83+SummaryU!Q96</f>
        <v>5004</v>
      </c>
      <c r="AB15" s="2">
        <f>SummaryU!AB16+SummaryU!R83+SummaryU!R96</f>
        <v>20876</v>
      </c>
      <c r="AC15" s="2">
        <f>SummaryU!AC16+SummaryU!S83+SummaryU!S96</f>
        <v>17448</v>
      </c>
    </row>
    <row r="16" spans="1:29" x14ac:dyDescent="0.25">
      <c r="A16" s="2">
        <v>9</v>
      </c>
      <c r="B16" s="2">
        <f>SummaryU!$B17+SummaryU!$L84+SummaryU!$L97</f>
        <v>27206.400000000001</v>
      </c>
      <c r="C16" s="2">
        <f>SummaryU!$C17+SummaryU!$M84+SummaryU!$M97</f>
        <v>4958.8</v>
      </c>
      <c r="D16" s="2">
        <f>SummaryU!$D17+SummaryU!$N84+SummaryU!$N97</f>
        <v>25608.799999999999</v>
      </c>
      <c r="E16" s="2">
        <f>SummaryU!E17+SummaryU!O84+SummaryU!O97</f>
        <v>20498</v>
      </c>
      <c r="F16" s="2">
        <f>SummaryU!F17+SummaryU!P84+SummaryU!P97</f>
        <v>20340</v>
      </c>
      <c r="G16" s="2">
        <f>SummaryU!G17+SummaryU!Q84+SummaryU!Q97</f>
        <v>4284</v>
      </c>
      <c r="H16" s="2">
        <f>SummaryU!H17+SummaryU!R84+SummaryU!R97</f>
        <v>20060</v>
      </c>
      <c r="I16" s="2">
        <f>SummaryU!I17+SummaryU!S84+SummaryU!S97</f>
        <v>15240</v>
      </c>
      <c r="K16" s="2">
        <v>9</v>
      </c>
      <c r="L16" s="2">
        <f>SummaryU!L17+SummaryU!L84+SummaryU!L97</f>
        <v>27206.400000000001</v>
      </c>
      <c r="M16" s="2">
        <f>SummaryU!M17+SummaryU!M84+SummaryU!M97</f>
        <v>4958.8</v>
      </c>
      <c r="N16" s="2">
        <f>SummaryU!N17+SummaryU!N84+SummaryU!N97</f>
        <v>25608.799999999999</v>
      </c>
      <c r="O16" s="2">
        <f>SummaryU!O17+SummaryU!O84+SummaryU!O97</f>
        <v>20498</v>
      </c>
      <c r="P16" s="2">
        <f>SummaryU!P17+SummaryU!P84+SummaryU!P97</f>
        <v>20340</v>
      </c>
      <c r="Q16" s="2">
        <f>SummaryU!Q17+SummaryU!Q84+SummaryU!Q97</f>
        <v>4284</v>
      </c>
      <c r="R16" s="2">
        <f>SummaryU!R17+SummaryU!R84+SummaryU!R97</f>
        <v>20060</v>
      </c>
      <c r="S16" s="2">
        <f>SummaryU!S17+SummaryU!S84+SummaryU!S97</f>
        <v>15240</v>
      </c>
      <c r="U16" s="2">
        <v>9</v>
      </c>
      <c r="V16" s="2">
        <f>SummaryU!V17+SummaryU!L84+SummaryU!L97</f>
        <v>27206.400000000001</v>
      </c>
      <c r="W16" s="2">
        <f>SummaryU!W17+SummaryU!M84+SummaryU!M97</f>
        <v>4958.8</v>
      </c>
      <c r="X16" s="2">
        <f>SummaryU!X17+SummaryU!N84+SummaryU!N97</f>
        <v>25608.799999999999</v>
      </c>
      <c r="Y16" s="2">
        <f>SummaryU!Y17+SummaryU!O84+SummaryU!O97</f>
        <v>20498</v>
      </c>
      <c r="Z16" s="2">
        <f>SummaryU!Z17+SummaryU!P84+SummaryU!P97</f>
        <v>20340</v>
      </c>
      <c r="AA16" s="2">
        <f>SummaryU!AA17+SummaryU!Q84+SummaryU!Q97</f>
        <v>4284</v>
      </c>
      <c r="AB16" s="2">
        <f>SummaryU!AB17+SummaryU!R84+SummaryU!R97</f>
        <v>20060</v>
      </c>
      <c r="AC16" s="2">
        <f>SummaryU!AC17+SummaryU!S84+SummaryU!S97</f>
        <v>15240</v>
      </c>
    </row>
    <row r="18" spans="2:29" x14ac:dyDescent="0.25">
      <c r="B18">
        <f>SUM(B7:B16)</f>
        <v>208452.4</v>
      </c>
      <c r="C18">
        <f t="shared" ref="C18:I18" si="0">SUM(C7:C16)</f>
        <v>131918</v>
      </c>
      <c r="D18">
        <f t="shared" si="0"/>
        <v>187004.79999999999</v>
      </c>
      <c r="E18">
        <f t="shared" si="0"/>
        <v>222157.2</v>
      </c>
      <c r="F18">
        <f t="shared" si="0"/>
        <v>162924</v>
      </c>
      <c r="G18">
        <f t="shared" si="0"/>
        <v>102532</v>
      </c>
      <c r="H18">
        <f t="shared" si="0"/>
        <v>148116</v>
      </c>
      <c r="I18">
        <f t="shared" si="0"/>
        <v>175076</v>
      </c>
      <c r="L18">
        <f>SUM(L7:L16)</f>
        <v>208452.4</v>
      </c>
      <c r="M18">
        <f t="shared" ref="M18:S18" si="1">SUM(M7:M16)</f>
        <v>131918</v>
      </c>
      <c r="N18">
        <f t="shared" si="1"/>
        <v>187004.79999999999</v>
      </c>
      <c r="O18">
        <f t="shared" si="1"/>
        <v>222157.2</v>
      </c>
      <c r="P18">
        <f t="shared" si="1"/>
        <v>162924</v>
      </c>
      <c r="Q18">
        <f t="shared" si="1"/>
        <v>102532</v>
      </c>
      <c r="R18">
        <f t="shared" si="1"/>
        <v>148116</v>
      </c>
      <c r="S18">
        <f t="shared" si="1"/>
        <v>175076</v>
      </c>
      <c r="V18">
        <f>SUM(V7:V16)</f>
        <v>208452.4</v>
      </c>
      <c r="W18">
        <f t="shared" ref="W18:AC18" si="2">SUM(W7:W16)</f>
        <v>131918</v>
      </c>
      <c r="X18">
        <f t="shared" si="2"/>
        <v>187004.79999999999</v>
      </c>
      <c r="Y18">
        <f t="shared" si="2"/>
        <v>222157.2</v>
      </c>
      <c r="Z18">
        <f t="shared" si="2"/>
        <v>162924</v>
      </c>
      <c r="AA18">
        <f t="shared" si="2"/>
        <v>102532</v>
      </c>
      <c r="AB18">
        <f t="shared" si="2"/>
        <v>148116</v>
      </c>
      <c r="AC18">
        <f t="shared" si="2"/>
        <v>175076</v>
      </c>
    </row>
    <row r="42" spans="1:44" x14ac:dyDescent="0.25">
      <c r="C42" s="31" t="s">
        <v>0</v>
      </c>
      <c r="D42" s="32">
        <v>1.5</v>
      </c>
      <c r="M42" s="31" t="s">
        <v>0</v>
      </c>
      <c r="N42" s="32">
        <v>1.5</v>
      </c>
      <c r="W42" s="31" t="s">
        <v>0</v>
      </c>
      <c r="X42" s="32">
        <v>1.5</v>
      </c>
    </row>
    <row r="43" spans="1:44" x14ac:dyDescent="0.25">
      <c r="C43" s="31" t="s">
        <v>1</v>
      </c>
      <c r="D43" s="31">
        <v>0.5</v>
      </c>
      <c r="M43" s="31" t="s">
        <v>1</v>
      </c>
      <c r="N43" s="31">
        <v>1</v>
      </c>
      <c r="W43" s="31" t="s">
        <v>1</v>
      </c>
      <c r="X43" s="31">
        <v>2</v>
      </c>
    </row>
    <row r="44" spans="1:44" x14ac:dyDescent="0.25">
      <c r="C44" s="31" t="s">
        <v>2</v>
      </c>
      <c r="D44" s="31">
        <v>0.8</v>
      </c>
      <c r="M44" s="31" t="s">
        <v>2</v>
      </c>
      <c r="N44" s="31">
        <v>0.8</v>
      </c>
      <c r="W44" s="31" t="s">
        <v>2</v>
      </c>
      <c r="X44" s="31">
        <v>0.8</v>
      </c>
      <c r="AJ44" t="s">
        <v>10</v>
      </c>
    </row>
    <row r="46" spans="1:44" x14ac:dyDescent="0.25">
      <c r="A46" s="59" t="s">
        <v>3</v>
      </c>
      <c r="B46" s="61" t="s">
        <v>4</v>
      </c>
      <c r="C46" s="61"/>
      <c r="D46" s="61"/>
      <c r="E46" s="61"/>
      <c r="F46" s="61" t="s">
        <v>5</v>
      </c>
      <c r="G46" s="61"/>
      <c r="H46" s="61"/>
      <c r="I46" s="61"/>
      <c r="K46" s="59" t="s">
        <v>3</v>
      </c>
      <c r="L46" s="61" t="s">
        <v>4</v>
      </c>
      <c r="M46" s="61"/>
      <c r="N46" s="61"/>
      <c r="O46" s="61"/>
      <c r="P46" s="61" t="s">
        <v>5</v>
      </c>
      <c r="Q46" s="61"/>
      <c r="R46" s="61"/>
      <c r="S46" s="61"/>
      <c r="U46" s="59" t="s">
        <v>3</v>
      </c>
      <c r="V46" s="61" t="s">
        <v>4</v>
      </c>
      <c r="W46" s="61"/>
      <c r="X46" s="61"/>
      <c r="Y46" s="61"/>
      <c r="Z46" s="61" t="s">
        <v>5</v>
      </c>
      <c r="AA46" s="61"/>
      <c r="AB46" s="61"/>
      <c r="AC46" s="61"/>
      <c r="AE46" t="s">
        <v>11</v>
      </c>
      <c r="AJ46" s="59" t="s">
        <v>3</v>
      </c>
      <c r="AK46" s="61" t="s">
        <v>4</v>
      </c>
      <c r="AL46" s="61"/>
      <c r="AM46" s="61"/>
      <c r="AN46" s="61"/>
      <c r="AO46" s="61" t="s">
        <v>5</v>
      </c>
      <c r="AP46" s="61"/>
      <c r="AQ46" s="61"/>
      <c r="AR46" s="61"/>
    </row>
    <row r="47" spans="1:44" x14ac:dyDescent="0.25">
      <c r="A47" s="60"/>
      <c r="B47" s="5" t="s">
        <v>6</v>
      </c>
      <c r="C47" s="3" t="s">
        <v>7</v>
      </c>
      <c r="D47" s="3" t="s">
        <v>8</v>
      </c>
      <c r="E47" s="3" t="s">
        <v>9</v>
      </c>
      <c r="F47" s="5" t="s">
        <v>6</v>
      </c>
      <c r="G47" s="3" t="s">
        <v>7</v>
      </c>
      <c r="H47" s="3" t="s">
        <v>8</v>
      </c>
      <c r="I47" s="3" t="s">
        <v>9</v>
      </c>
      <c r="K47" s="60"/>
      <c r="L47" s="5" t="s">
        <v>6</v>
      </c>
      <c r="M47" s="3" t="s">
        <v>7</v>
      </c>
      <c r="N47" s="3" t="s">
        <v>8</v>
      </c>
      <c r="O47" s="3" t="s">
        <v>9</v>
      </c>
      <c r="P47" s="5" t="s">
        <v>6</v>
      </c>
      <c r="Q47" s="3" t="s">
        <v>7</v>
      </c>
      <c r="R47" s="3" t="s">
        <v>8</v>
      </c>
      <c r="S47" s="3" t="s">
        <v>9</v>
      </c>
      <c r="U47" s="60"/>
      <c r="V47" s="5" t="s">
        <v>6</v>
      </c>
      <c r="W47" s="3" t="s">
        <v>7</v>
      </c>
      <c r="X47" s="3" t="s">
        <v>8</v>
      </c>
      <c r="Y47" s="3" t="s">
        <v>9</v>
      </c>
      <c r="Z47" s="5" t="s">
        <v>6</v>
      </c>
      <c r="AA47" s="3" t="s">
        <v>7</v>
      </c>
      <c r="AB47" s="3" t="s">
        <v>8</v>
      </c>
      <c r="AC47" s="3" t="s">
        <v>9</v>
      </c>
      <c r="AE47" s="2" t="s">
        <v>6</v>
      </c>
      <c r="AF47" s="2" t="s">
        <v>7</v>
      </c>
      <c r="AG47" s="2" t="s">
        <v>12</v>
      </c>
      <c r="AH47" s="2" t="s">
        <v>13</v>
      </c>
      <c r="AJ47" s="60"/>
      <c r="AK47" s="5" t="s">
        <v>6</v>
      </c>
      <c r="AL47" s="3" t="s">
        <v>7</v>
      </c>
      <c r="AM47" s="3" t="s">
        <v>8</v>
      </c>
      <c r="AN47" s="3" t="s">
        <v>9</v>
      </c>
      <c r="AO47" s="5" t="s">
        <v>6</v>
      </c>
      <c r="AP47" s="3" t="s">
        <v>7</v>
      </c>
      <c r="AQ47" s="3" t="s">
        <v>8</v>
      </c>
      <c r="AR47" s="3" t="s">
        <v>9</v>
      </c>
    </row>
    <row r="48" spans="1:44" x14ac:dyDescent="0.25">
      <c r="A48" s="2">
        <v>0</v>
      </c>
      <c r="B48" s="2">
        <f>SummaryU!B25+SummaryU!L75+SummaryU!L88</f>
        <v>27334.400000000001</v>
      </c>
      <c r="C48" s="2">
        <f>SummaryU!C25+SummaryU!M75+SummaryU!M88</f>
        <v>34276</v>
      </c>
      <c r="D48" s="2">
        <f>SummaryU!D25+SummaryU!N75+SummaryU!N88</f>
        <v>22754.400000000001</v>
      </c>
      <c r="E48" s="2">
        <f>SummaryU!E25+SummaryU!O75+SummaryU!O88</f>
        <v>41902.800000000003</v>
      </c>
      <c r="F48" s="2">
        <f>SummaryU!F25+SummaryU!P75+SummaryU!P88</f>
        <v>25652</v>
      </c>
      <c r="G48" s="2">
        <f>SummaryU!G25+SummaryU!Q75+SummaryU!Q88</f>
        <v>28180</v>
      </c>
      <c r="H48" s="2">
        <f>SummaryU!H25+SummaryU!R75+SummaryU!R88</f>
        <v>21676</v>
      </c>
      <c r="I48" s="2">
        <f>SummaryU!I25+SummaryU!S75+SummaryU!S88</f>
        <v>37524</v>
      </c>
      <c r="K48" s="2">
        <v>0</v>
      </c>
      <c r="L48" s="2">
        <f>SummaryU!L25+SummaryU!L75+SummaryU!L88</f>
        <v>27334.400000000001</v>
      </c>
      <c r="M48" s="2">
        <f>SummaryU!M25+SummaryU!M75+SummaryU!M88</f>
        <v>34276</v>
      </c>
      <c r="N48" s="2">
        <f>SummaryU!N25+SummaryU!N75+SummaryU!N88</f>
        <v>22754.400000000001</v>
      </c>
      <c r="O48" s="2">
        <f>SummaryU!O25+SummaryU!O75+SummaryU!O88</f>
        <v>41902.800000000003</v>
      </c>
      <c r="P48" s="2">
        <f>SummaryU!P25+SummaryU!P75+SummaryU!P88</f>
        <v>25652</v>
      </c>
      <c r="Q48" s="2">
        <f>SummaryU!Q25+SummaryU!Q75+SummaryU!Q88</f>
        <v>28180</v>
      </c>
      <c r="R48" s="2">
        <f>SummaryU!R25+SummaryU!R75+SummaryU!R88</f>
        <v>21676</v>
      </c>
      <c r="S48" s="2">
        <f>SummaryU!S25+SummaryU!S75+SummaryU!S88</f>
        <v>37524</v>
      </c>
      <c r="U48" s="2">
        <v>1</v>
      </c>
      <c r="V48" s="2">
        <f>SummaryU!V25+SummaryU!L75+SummaryU!L88</f>
        <v>27739.440000000002</v>
      </c>
      <c r="W48" s="2">
        <f>SummaryU!W25+SummaryU!M75+SummaryU!M88</f>
        <v>35301.199999999997</v>
      </c>
      <c r="X48" s="2">
        <f>SummaryU!X25+SummaryU!N75+SummaryU!N88</f>
        <v>22993.200000000001</v>
      </c>
      <c r="Y48" s="2">
        <f>SummaryU!Y25+SummaryU!O75+SummaryU!O88</f>
        <v>43170.36</v>
      </c>
      <c r="Z48" s="2">
        <f>SummaryU!Z25+SummaryU!P75+SummaryU!P88</f>
        <v>26095.040000000001</v>
      </c>
      <c r="AA48" s="2">
        <f>SummaryU!AA25+SummaryU!Q75+SummaryU!Q88</f>
        <v>29238.2</v>
      </c>
      <c r="AB48" s="2">
        <f>SummaryU!AB25+SummaryU!R75+SummaryU!R88</f>
        <v>21942.799999999999</v>
      </c>
      <c r="AC48" s="2">
        <f>SummaryU!AC25+SummaryU!S75+SummaryU!S88</f>
        <v>38853.56</v>
      </c>
      <c r="AE48" s="2">
        <v>178</v>
      </c>
      <c r="AF48" s="2">
        <v>190</v>
      </c>
      <c r="AG48" s="2">
        <v>167</v>
      </c>
      <c r="AH48" s="2">
        <v>211</v>
      </c>
      <c r="AJ48" s="2">
        <v>1</v>
      </c>
      <c r="AK48" s="2">
        <f>V48/AE48</f>
        <v>155.83955056179778</v>
      </c>
      <c r="AL48" s="2">
        <f t="shared" ref="AL48:AN48" si="3">W48/AF48</f>
        <v>185.79578947368421</v>
      </c>
      <c r="AM48" s="2">
        <f t="shared" si="3"/>
        <v>137.68383233532936</v>
      </c>
      <c r="AN48" s="2">
        <f t="shared" si="3"/>
        <v>204.5988625592417</v>
      </c>
      <c r="AO48" s="2">
        <f>Z48/AE48</f>
        <v>146.60134831460675</v>
      </c>
      <c r="AP48" s="2">
        <f t="shared" ref="AP48:AR48" si="4">AA48/AF48</f>
        <v>153.88526315789474</v>
      </c>
      <c r="AQ48" s="2">
        <f t="shared" si="4"/>
        <v>131.39401197604789</v>
      </c>
      <c r="AR48" s="2">
        <f t="shared" si="4"/>
        <v>184.14009478672983</v>
      </c>
    </row>
    <row r="49" spans="1:44" x14ac:dyDescent="0.25">
      <c r="A49" s="2">
        <v>1</v>
      </c>
      <c r="B49" s="2">
        <f>SummaryU!B26+SummaryU!L76+SummaryU!L89</f>
        <v>5525.6</v>
      </c>
      <c r="C49" s="2">
        <f>SummaryU!C26+SummaryU!M76+SummaryU!M89</f>
        <v>2794.8</v>
      </c>
      <c r="D49" s="2">
        <f>SummaryU!D26+SummaryU!N76+SummaryU!N89</f>
        <v>5970.4</v>
      </c>
      <c r="E49" s="2">
        <f>SummaryU!E26+SummaryU!O76+SummaryU!O89</f>
        <v>4999.2000000000007</v>
      </c>
      <c r="F49" s="2">
        <f>SummaryU!F26+SummaryU!P76+SummaryU!P89</f>
        <v>4800</v>
      </c>
      <c r="G49" s="2">
        <f>SummaryU!G26+SummaryU!Q76+SummaryU!Q89</f>
        <v>1972</v>
      </c>
      <c r="H49" s="2">
        <f>SummaryU!H26+SummaryU!R76+SummaryU!R89</f>
        <v>5188</v>
      </c>
      <c r="I49" s="2">
        <f>SummaryU!I26+SummaryU!S76+SummaryU!S89</f>
        <v>4076</v>
      </c>
      <c r="K49" s="2">
        <v>1</v>
      </c>
      <c r="L49" s="2">
        <f>SummaryU!L26+SummaryU!L76+SummaryU!L89</f>
        <v>5525.6</v>
      </c>
      <c r="M49" s="2">
        <f>SummaryU!M26+SummaryU!M76+SummaryU!M89</f>
        <v>2794.8</v>
      </c>
      <c r="N49" s="2">
        <f>SummaryU!N26+SummaryU!N76+SummaryU!N89</f>
        <v>5970.4</v>
      </c>
      <c r="O49" s="2">
        <f>SummaryU!O26+SummaryU!O76+SummaryU!O89</f>
        <v>4999.2000000000007</v>
      </c>
      <c r="P49" s="2">
        <f>SummaryU!P26+SummaryU!P76+SummaryU!P89</f>
        <v>4800</v>
      </c>
      <c r="Q49" s="2">
        <f>SummaryU!Q26+SummaryU!Q76+SummaryU!Q89</f>
        <v>1972</v>
      </c>
      <c r="R49" s="2">
        <f>SummaryU!R26+SummaryU!R76+SummaryU!R89</f>
        <v>5188</v>
      </c>
      <c r="S49" s="2">
        <f>SummaryU!S26+SummaryU!S76+SummaryU!S89</f>
        <v>4076</v>
      </c>
      <c r="U49" s="2">
        <v>2</v>
      </c>
      <c r="V49" s="2">
        <f>SummaryU!V26+SummaryU!L76+SummaryU!L89</f>
        <v>5613.4400000000005</v>
      </c>
      <c r="W49" s="2">
        <f>SummaryU!W26+SummaryU!M76+SummaryU!M89</f>
        <v>2949.96</v>
      </c>
      <c r="X49" s="2">
        <f>SummaryU!X26+SummaryU!N76+SummaryU!N89</f>
        <v>6140.6399999999994</v>
      </c>
      <c r="Y49" s="2">
        <f>SummaryU!Y26+SummaryU!O76+SummaryU!O89</f>
        <v>5664.68</v>
      </c>
      <c r="Z49" s="2">
        <f>SummaryU!Z26+SummaryU!P76+SummaryU!P89</f>
        <v>4893.84</v>
      </c>
      <c r="AA49" s="2">
        <f>SummaryU!AA26+SummaryU!Q76+SummaryU!Q89</f>
        <v>2126.16</v>
      </c>
      <c r="AB49" s="2">
        <f>SummaryU!AB26+SummaryU!R76+SummaryU!R89</f>
        <v>5365.24</v>
      </c>
      <c r="AC49" s="2">
        <f>SummaryU!AC26+SummaryU!S76+SummaryU!S89</f>
        <v>4733.4799999999996</v>
      </c>
      <c r="AE49" s="2">
        <v>212</v>
      </c>
      <c r="AF49" s="2">
        <v>203</v>
      </c>
      <c r="AG49" s="2">
        <v>207</v>
      </c>
      <c r="AH49" s="2">
        <v>233</v>
      </c>
      <c r="AJ49" s="2">
        <v>2</v>
      </c>
      <c r="AK49" s="2">
        <f>SUM(V$48:V49)/AE49</f>
        <v>157.32490566037737</v>
      </c>
      <c r="AL49" s="2">
        <f>SUM(W$48:W49)/AF49</f>
        <v>188.42935960591132</v>
      </c>
      <c r="AM49" s="2">
        <f>SUM(X$48:X49)/AG49</f>
        <v>140.7431884057971</v>
      </c>
      <c r="AN49" s="2">
        <f>SUM(Y$48:Y49)/AH49</f>
        <v>209.59244635193133</v>
      </c>
      <c r="AO49" s="2">
        <f>SUM(Z$48:Z49)/AE49</f>
        <v>146.17396226415096</v>
      </c>
      <c r="AP49" s="2">
        <f>SUM(AA$48:AA49)/AF49</f>
        <v>154.50423645320197</v>
      </c>
      <c r="AQ49" s="2">
        <f>SUM(AB$48:AB49)/AG49</f>
        <v>131.92289855072465</v>
      </c>
      <c r="AR49" s="2">
        <f>SUM(AC$48:AC49)/AH49</f>
        <v>187.06884120171671</v>
      </c>
    </row>
    <row r="50" spans="1:44" x14ac:dyDescent="0.25">
      <c r="A50" s="2">
        <v>2</v>
      </c>
      <c r="B50" s="2">
        <f>SummaryU!B27+SummaryU!L77+SummaryU!L90</f>
        <v>8079.2000000000007</v>
      </c>
      <c r="C50" s="2">
        <f>SummaryU!C27+SummaryU!M77+SummaryU!M90</f>
        <v>5557.2</v>
      </c>
      <c r="D50" s="2">
        <f>SummaryU!D27+SummaryU!N77+SummaryU!N90</f>
        <v>8286.7999999999993</v>
      </c>
      <c r="E50" s="2">
        <f>SummaryU!E27+SummaryU!O77+SummaryU!O90</f>
        <v>11462</v>
      </c>
      <c r="F50" s="2">
        <f>SummaryU!F27+SummaryU!P77+SummaryU!P90</f>
        <v>6680</v>
      </c>
      <c r="G50" s="2">
        <f>SummaryU!G27+SummaryU!Q77+SummaryU!Q90</f>
        <v>3916</v>
      </c>
      <c r="H50" s="2">
        <f>SummaryU!H27+SummaryU!R77+SummaryU!R90</f>
        <v>6532</v>
      </c>
      <c r="I50" s="2">
        <f>SummaryU!I27+SummaryU!S77+SummaryU!S90</f>
        <v>8352</v>
      </c>
      <c r="K50" s="2">
        <v>2</v>
      </c>
      <c r="L50" s="2">
        <f>SummaryU!L27+SummaryU!L77+SummaryU!L90</f>
        <v>8079.2000000000007</v>
      </c>
      <c r="M50" s="2">
        <f>SummaryU!M27+SummaryU!M77+SummaryU!M90</f>
        <v>5557.2</v>
      </c>
      <c r="N50" s="2">
        <f>SummaryU!N27+SummaryU!N77+SummaryU!N90</f>
        <v>8286.7999999999993</v>
      </c>
      <c r="O50" s="2">
        <f>SummaryU!O27+SummaryU!O77+SummaryU!O90</f>
        <v>11462</v>
      </c>
      <c r="P50" s="2">
        <f>SummaryU!P27+SummaryU!P77+SummaryU!P90</f>
        <v>6680</v>
      </c>
      <c r="Q50" s="2">
        <f>SummaryU!Q27+SummaryU!Q77+SummaryU!Q90</f>
        <v>3916</v>
      </c>
      <c r="R50" s="2">
        <f>SummaryU!R27+SummaryU!R77+SummaryU!R90</f>
        <v>6532</v>
      </c>
      <c r="S50" s="2">
        <f>SummaryU!S27+SummaryU!S77+SummaryU!S90</f>
        <v>8352</v>
      </c>
      <c r="U50" s="2">
        <v>3</v>
      </c>
      <c r="V50" s="2">
        <f>SummaryU!V27+SummaryU!L77+SummaryU!L90</f>
        <v>8374.9600000000009</v>
      </c>
      <c r="W50" s="2">
        <f>SummaryU!W27+SummaryU!M77+SummaryU!M90</f>
        <v>5557.2</v>
      </c>
      <c r="X50" s="2">
        <f>SummaryU!X27+SummaryU!N77+SummaryU!N90</f>
        <v>8637.84</v>
      </c>
      <c r="Y50" s="2">
        <f>SummaryU!Y27+SummaryU!O77+SummaryU!O90</f>
        <v>11732</v>
      </c>
      <c r="Z50" s="2">
        <f>SummaryU!Z27+SummaryU!P77+SummaryU!P90</f>
        <v>6967.76</v>
      </c>
      <c r="AA50" s="2">
        <f>SummaryU!AA27+SummaryU!Q77+SummaryU!Q90</f>
        <v>3916</v>
      </c>
      <c r="AB50" s="2">
        <f>SummaryU!AB27+SummaryU!R77+SummaryU!R90</f>
        <v>6876.04</v>
      </c>
      <c r="AC50" s="2">
        <f>SummaryU!AC27+SummaryU!S77+SummaryU!S90</f>
        <v>8614</v>
      </c>
      <c r="AE50" s="2">
        <v>257</v>
      </c>
      <c r="AF50" s="2">
        <v>228</v>
      </c>
      <c r="AG50" s="2">
        <v>255</v>
      </c>
      <c r="AH50" s="2">
        <v>275</v>
      </c>
      <c r="AJ50" s="2">
        <v>3</v>
      </c>
      <c r="AK50" s="2">
        <f>SUM(V$48:V50)/AE50</f>
        <v>162.36513618677046</v>
      </c>
      <c r="AL50" s="2">
        <f>SUM(W$48:W50)/AF50</f>
        <v>192.14192982456137</v>
      </c>
      <c r="AM50" s="2">
        <f>SUM(X$48:X50)/AG50</f>
        <v>148.12423529411765</v>
      </c>
      <c r="AN50" s="2">
        <f>SUM(Y$48:Y50)/AH50</f>
        <v>220.24378181818182</v>
      </c>
      <c r="AO50" s="2">
        <f>SUM(Z$48:Z50)/AE50</f>
        <v>147.69120622568093</v>
      </c>
      <c r="AP50" s="2">
        <f>SUM(AA$48:AA50)/AF50</f>
        <v>154.73842105263159</v>
      </c>
      <c r="AQ50" s="2">
        <f>SUM(AB$48:AB50)/AG50</f>
        <v>134.05521568627452</v>
      </c>
      <c r="AR50" s="2">
        <f>SUM(AC$48:AC50)/AH50</f>
        <v>189.82196363636362</v>
      </c>
    </row>
    <row r="51" spans="1:44" x14ac:dyDescent="0.25">
      <c r="A51" s="2">
        <v>3</v>
      </c>
      <c r="B51" s="2">
        <f>SummaryU!B28+SummaryU!L78+SummaryU!L91</f>
        <v>10565.2</v>
      </c>
      <c r="C51" s="2">
        <f>SummaryU!C28+SummaryU!M78+SummaryU!M91</f>
        <v>6534</v>
      </c>
      <c r="D51" s="2">
        <f>SummaryU!D28+SummaryU!N78+SummaryU!N91</f>
        <v>11649.6</v>
      </c>
      <c r="E51" s="2">
        <f>SummaryU!E28+SummaryU!O78+SummaryU!O91</f>
        <v>13365.2</v>
      </c>
      <c r="F51" s="2">
        <f>SummaryU!F28+SummaryU!P78+SummaryU!P91</f>
        <v>7968</v>
      </c>
      <c r="G51" s="2">
        <f>SummaryU!G28+SummaryU!Q78+SummaryU!Q91</f>
        <v>4596</v>
      </c>
      <c r="H51" s="2">
        <f>SummaryU!H28+SummaryU!R78+SummaryU!R91</f>
        <v>8992</v>
      </c>
      <c r="I51" s="2">
        <f>SummaryU!I28+SummaryU!S78+SummaryU!S91</f>
        <v>9520</v>
      </c>
      <c r="K51" s="2">
        <v>3</v>
      </c>
      <c r="L51" s="2">
        <f>SummaryU!L28+SummaryU!L78+SummaryU!L91</f>
        <v>10565.2</v>
      </c>
      <c r="M51" s="2">
        <f>SummaryU!M28+SummaryU!M78+SummaryU!M91</f>
        <v>6534</v>
      </c>
      <c r="N51" s="2">
        <f>SummaryU!N28+SummaryU!N78+SummaryU!N91</f>
        <v>11649.6</v>
      </c>
      <c r="O51" s="2">
        <f>SummaryU!O28+SummaryU!O78+SummaryU!O91</f>
        <v>13365.2</v>
      </c>
      <c r="P51" s="2">
        <f>SummaryU!P28+SummaryU!P78+SummaryU!P91</f>
        <v>7968</v>
      </c>
      <c r="Q51" s="2">
        <f>SummaryU!Q28+SummaryU!Q78+SummaryU!Q91</f>
        <v>4596</v>
      </c>
      <c r="R51" s="2">
        <f>SummaryU!R28+SummaryU!R78+SummaryU!R91</f>
        <v>8992</v>
      </c>
      <c r="S51" s="2">
        <f>SummaryU!S28+SummaryU!S78+SummaryU!S91</f>
        <v>9520</v>
      </c>
      <c r="U51" s="2">
        <v>4</v>
      </c>
      <c r="V51" s="2">
        <f>SummaryU!V28+SummaryU!L78+SummaryU!L91</f>
        <v>10778.2</v>
      </c>
      <c r="W51" s="2">
        <f>SummaryU!W28+SummaryU!M78+SummaryU!M91</f>
        <v>6609</v>
      </c>
      <c r="X51" s="2">
        <f>SummaryU!X28+SummaryU!N78+SummaryU!N91</f>
        <v>11727.6</v>
      </c>
      <c r="Y51" s="2">
        <f>SummaryU!Y28+SummaryU!O78+SummaryU!O91</f>
        <v>13365.2</v>
      </c>
      <c r="Z51" s="2">
        <f>SummaryU!Z28+SummaryU!P78+SummaryU!P91</f>
        <v>8173</v>
      </c>
      <c r="AA51" s="2">
        <f>SummaryU!AA28+SummaryU!Q78+SummaryU!Q91</f>
        <v>4669</v>
      </c>
      <c r="AB51" s="2">
        <f>SummaryU!AB28+SummaryU!R78+SummaryU!R91</f>
        <v>9067</v>
      </c>
      <c r="AC51" s="2">
        <f>SummaryU!AC28+SummaryU!S78+SummaryU!S91</f>
        <v>9520</v>
      </c>
      <c r="AE51" s="2">
        <v>310</v>
      </c>
      <c r="AF51" s="2">
        <v>258</v>
      </c>
      <c r="AG51" s="2">
        <v>322</v>
      </c>
      <c r="AH51" s="2">
        <v>325</v>
      </c>
      <c r="AJ51" s="2">
        <v>4</v>
      </c>
      <c r="AK51" s="2">
        <f>SUM(V$48:V51)/AE51</f>
        <v>169.37432258064518</v>
      </c>
      <c r="AL51" s="2">
        <f>SUM(W$48:W51)/AF51</f>
        <v>195.41612403100771</v>
      </c>
      <c r="AM51" s="2">
        <f>SUM(X$48:X51)/AG51</f>
        <v>153.72447204968944</v>
      </c>
      <c r="AN51" s="2">
        <f>SUM(Y$48:Y51)/AH51</f>
        <v>227.48381538461541</v>
      </c>
      <c r="AO51" s="2">
        <f>SUM(Z$48:Z51)/AE51</f>
        <v>148.80529032258065</v>
      </c>
      <c r="AP51" s="2">
        <f>SUM(AA$48:AA51)/AF51</f>
        <v>154.84248062015504</v>
      </c>
      <c r="AQ51" s="2">
        <f>SUM(AB$48:AB51)/AG51</f>
        <v>134.32012422360248</v>
      </c>
      <c r="AR51" s="2">
        <f>SUM(AC$48:AC51)/AH51</f>
        <v>189.91089230769228</v>
      </c>
    </row>
    <row r="52" spans="1:44" x14ac:dyDescent="0.25">
      <c r="A52" s="2">
        <v>4</v>
      </c>
      <c r="B52" s="2">
        <f>SummaryU!B29+SummaryU!L79+SummaryU!L92</f>
        <v>15279.2</v>
      </c>
      <c r="C52" s="2">
        <f>SummaryU!C29+SummaryU!M79+SummaryU!M92</f>
        <v>12324</v>
      </c>
      <c r="D52" s="2">
        <f>SummaryU!D29+SummaryU!N79+SummaryU!N92</f>
        <v>15138.400000000001</v>
      </c>
      <c r="E52" s="2">
        <f>SummaryU!E29+SummaryU!O79+SummaryU!O92</f>
        <v>18596.400000000001</v>
      </c>
      <c r="F52" s="2">
        <f>SummaryU!F29+SummaryU!P79+SummaryU!P92</f>
        <v>11184</v>
      </c>
      <c r="G52" s="2">
        <f>SummaryU!G29+SummaryU!Q79+SummaryU!Q92</f>
        <v>8744</v>
      </c>
      <c r="H52" s="2">
        <f>SummaryU!H29+SummaryU!R79+SummaryU!R92</f>
        <v>12544</v>
      </c>
      <c r="I52" s="2">
        <f>SummaryU!I29+SummaryU!S79+SummaryU!S92</f>
        <v>14256</v>
      </c>
      <c r="K52" s="2">
        <v>4</v>
      </c>
      <c r="L52" s="2">
        <f>SummaryU!L29+SummaryU!L79+SummaryU!L92</f>
        <v>15279.2</v>
      </c>
      <c r="M52" s="2">
        <f>SummaryU!M29+SummaryU!M79+SummaryU!M92</f>
        <v>12324</v>
      </c>
      <c r="N52" s="2">
        <f>SummaryU!N29+SummaryU!N79+SummaryU!N92</f>
        <v>15138.400000000001</v>
      </c>
      <c r="O52" s="2">
        <f>SummaryU!O29+SummaryU!O79+SummaryU!O92</f>
        <v>18596.400000000001</v>
      </c>
      <c r="P52" s="2">
        <f>SummaryU!P29+SummaryU!P79+SummaryU!P92</f>
        <v>11184</v>
      </c>
      <c r="Q52" s="2">
        <f>SummaryU!Q29+SummaryU!Q79+SummaryU!Q92</f>
        <v>8744</v>
      </c>
      <c r="R52" s="2">
        <f>SummaryU!R29+SummaryU!R79+SummaryU!R92</f>
        <v>12544</v>
      </c>
      <c r="S52" s="2">
        <f>SummaryU!S29+SummaryU!S79+SummaryU!S92</f>
        <v>14256</v>
      </c>
      <c r="U52" s="2">
        <v>5</v>
      </c>
      <c r="V52" s="2">
        <f>SummaryU!V29+SummaryU!L79+SummaryU!L92</f>
        <v>15360.2</v>
      </c>
      <c r="W52" s="2">
        <f>SummaryU!W29+SummaryU!M79+SummaryU!M92</f>
        <v>15588.96</v>
      </c>
      <c r="X52" s="2">
        <f>SummaryU!X29+SummaryU!N79+SummaryU!N92</f>
        <v>18899.36</v>
      </c>
      <c r="Y52" s="2">
        <f>SummaryU!Y29+SummaryU!O79+SummaryU!O92</f>
        <v>40774.04</v>
      </c>
      <c r="Z52" s="2">
        <f>SummaryU!Z29+SummaryU!P79+SummaryU!P92</f>
        <v>11263</v>
      </c>
      <c r="AA52" s="2">
        <f>SummaryU!AA29+SummaryU!Q79+SummaryU!Q92</f>
        <v>12007.96</v>
      </c>
      <c r="AB52" s="2">
        <f>SummaryU!AB29+SummaryU!R79+SummaryU!R92</f>
        <v>16304.96</v>
      </c>
      <c r="AC52" s="2">
        <f>SummaryU!AC29+SummaryU!S79+SummaryU!S92</f>
        <v>36429.64</v>
      </c>
      <c r="AE52" s="2">
        <v>385</v>
      </c>
      <c r="AF52" s="2">
        <v>316</v>
      </c>
      <c r="AG52" s="2">
        <v>416</v>
      </c>
      <c r="AH52" s="2">
        <v>397</v>
      </c>
      <c r="AJ52" s="2">
        <v>5</v>
      </c>
      <c r="AK52" s="2">
        <f>SUM(V$48:V52)/AE52</f>
        <v>176.27594805194806</v>
      </c>
      <c r="AL52" s="2">
        <f>SUM(W$48:W52)/AF52</f>
        <v>208.88075949367087</v>
      </c>
      <c r="AM52" s="2">
        <f>SUM(X$48:X52)/AG52</f>
        <v>164.4198076923077</v>
      </c>
      <c r="AN52" s="2">
        <f>SUM(Y$48:Y52)/AH52</f>
        <v>288.93269521410576</v>
      </c>
      <c r="AO52" s="2">
        <f>SUM(Z$48:Z52)/AE52</f>
        <v>149.07179220779221</v>
      </c>
      <c r="AP52" s="2">
        <f>SUM(AA$48:AA52)/AF52</f>
        <v>164.4218987341772</v>
      </c>
      <c r="AQ52" s="2">
        <f>SUM(AB$48:AB52)/AG52</f>
        <v>143.16355769230771</v>
      </c>
      <c r="AR52" s="2">
        <f>SUM(AC$48:AC52)/AH52</f>
        <v>247.23093198992441</v>
      </c>
    </row>
    <row r="53" spans="1:44" x14ac:dyDescent="0.25">
      <c r="A53" s="2">
        <v>5</v>
      </c>
      <c r="B53" s="2">
        <f>SummaryU!B30+SummaryU!L80+SummaryU!L93</f>
        <v>19390.800000000003</v>
      </c>
      <c r="C53" s="2">
        <f>SummaryU!C30+SummaryU!M80+SummaryU!M93</f>
        <v>14428.8</v>
      </c>
      <c r="D53" s="2">
        <f>SummaryU!D30+SummaryU!N80+SummaryU!N93</f>
        <v>16210</v>
      </c>
      <c r="E53" s="2">
        <f>SummaryU!E30+SummaryU!O80+SummaryU!O93</f>
        <v>21440</v>
      </c>
      <c r="F53" s="2">
        <f>SummaryU!F30+SummaryU!P80+SummaryU!P93</f>
        <v>15348</v>
      </c>
      <c r="G53" s="2">
        <f>SummaryU!G30+SummaryU!Q80+SummaryU!Q93</f>
        <v>12944</v>
      </c>
      <c r="H53" s="2">
        <f>SummaryU!H30+SummaryU!R80+SummaryU!R93</f>
        <v>12964</v>
      </c>
      <c r="I53" s="2">
        <f>SummaryU!I30+SummaryU!S80+SummaryU!S93</f>
        <v>18500</v>
      </c>
      <c r="K53" s="2">
        <v>5</v>
      </c>
      <c r="L53" s="2">
        <f>SummaryU!L30+SummaryU!L80+SummaryU!L93</f>
        <v>19390.800000000003</v>
      </c>
      <c r="M53" s="2">
        <f>SummaryU!M30+SummaryU!M80+SummaryU!M93</f>
        <v>14428.8</v>
      </c>
      <c r="N53" s="2">
        <f>SummaryU!N30+SummaryU!N80+SummaryU!N93</f>
        <v>16210</v>
      </c>
      <c r="O53" s="2">
        <f>SummaryU!O30+SummaryU!O80+SummaryU!O93</f>
        <v>21440</v>
      </c>
      <c r="P53" s="2">
        <f>SummaryU!P30+SummaryU!P80+SummaryU!P93</f>
        <v>15348</v>
      </c>
      <c r="Q53" s="2">
        <f>SummaryU!Q30+SummaryU!Q80+SummaryU!Q93</f>
        <v>12944</v>
      </c>
      <c r="R53" s="2">
        <f>SummaryU!R30+SummaryU!R80+SummaryU!R93</f>
        <v>12964</v>
      </c>
      <c r="S53" s="2">
        <f>SummaryU!S30+SummaryU!S80+SummaryU!S93</f>
        <v>18500</v>
      </c>
      <c r="U53" s="2">
        <v>6</v>
      </c>
      <c r="V53" s="2">
        <f>SummaryU!V30+SummaryU!L80+SummaryU!L93</f>
        <v>28477.280000000006</v>
      </c>
      <c r="W53" s="2">
        <f>SummaryU!W30+SummaryU!M80+SummaryU!M93</f>
        <v>23696.400000000001</v>
      </c>
      <c r="X53" s="2">
        <f>SummaryU!X30+SummaryU!N80+SummaryU!N93</f>
        <v>17415.84</v>
      </c>
      <c r="Y53" s="2">
        <f>SummaryU!Y30+SummaryU!O80+SummaryU!O93</f>
        <v>30541.68</v>
      </c>
      <c r="Z53" s="2">
        <f>SummaryU!Z30+SummaryU!P80+SummaryU!P93</f>
        <v>24437.480000000003</v>
      </c>
      <c r="AA53" s="2">
        <f>SummaryU!AA30+SummaryU!Q80+SummaryU!Q93</f>
        <v>22255.599999999999</v>
      </c>
      <c r="AB53" s="2">
        <f>SummaryU!AB30+SummaryU!R80+SummaryU!R93</f>
        <v>14199.84</v>
      </c>
      <c r="AC53" s="2">
        <f>SummaryU!AC30+SummaryU!S80+SummaryU!S93</f>
        <v>27664.68</v>
      </c>
      <c r="AE53" s="2">
        <v>490</v>
      </c>
      <c r="AF53" s="2">
        <v>401</v>
      </c>
      <c r="AG53" s="2">
        <v>515</v>
      </c>
      <c r="AH53" s="2">
        <v>497</v>
      </c>
      <c r="AJ53" s="2">
        <v>6</v>
      </c>
      <c r="AK53" s="2">
        <f>SUM(V$48:V53)/AE53</f>
        <v>196.61942857142861</v>
      </c>
      <c r="AL53" s="2">
        <f>SUM(W$48:W53)/AF53</f>
        <v>223.6975561097257</v>
      </c>
      <c r="AM53" s="2">
        <f>SUM(X$48:X53)/AG53</f>
        <v>166.63005825242718</v>
      </c>
      <c r="AN53" s="2">
        <f>SUM(Y$48:Y53)/AH53</f>
        <v>292.24941649899392</v>
      </c>
      <c r="AO53" s="2">
        <f>SUM(Z$48:Z53)/AE53</f>
        <v>167.00024489795916</v>
      </c>
      <c r="AP53" s="2">
        <f>SUM(AA$48:AA53)/AF53</f>
        <v>185.06962593516209</v>
      </c>
      <c r="AQ53" s="2">
        <f>SUM(AB$48:AB53)/AG53</f>
        <v>143.21530097087378</v>
      </c>
      <c r="AR53" s="2">
        <f>SUM(AC$48:AC53)/AH53</f>
        <v>253.14961770623739</v>
      </c>
    </row>
    <row r="54" spans="1:44" x14ac:dyDescent="0.25">
      <c r="A54" s="2">
        <v>6</v>
      </c>
      <c r="B54" s="2">
        <f>SummaryU!B31+SummaryU!L81+SummaryU!L94</f>
        <v>26992</v>
      </c>
      <c r="C54" s="2">
        <f>SummaryU!C31+SummaryU!M81+SummaryU!M94</f>
        <v>18537.2</v>
      </c>
      <c r="D54" s="2">
        <f>SummaryU!D31+SummaryU!N81+SummaryU!N94</f>
        <v>23768.799999999999</v>
      </c>
      <c r="E54" s="2">
        <f>SummaryU!E31+SummaryU!O81+SummaryU!O94</f>
        <v>27333.200000000001</v>
      </c>
      <c r="F54" s="2">
        <f>SummaryU!F31+SummaryU!P81+SummaryU!P94</f>
        <v>20416</v>
      </c>
      <c r="G54" s="2">
        <f>SummaryU!G31+SummaryU!Q81+SummaryU!Q94</f>
        <v>14648</v>
      </c>
      <c r="H54" s="2">
        <f>SummaryU!H31+SummaryU!R81+SummaryU!R94</f>
        <v>17188</v>
      </c>
      <c r="I54" s="2">
        <f>SummaryU!I31+SummaryU!S81+SummaryU!S94</f>
        <v>21608</v>
      </c>
      <c r="K54" s="2">
        <v>6</v>
      </c>
      <c r="L54" s="2">
        <f>SummaryU!L31+SummaryU!L81+SummaryU!L94</f>
        <v>26992</v>
      </c>
      <c r="M54" s="2">
        <f>SummaryU!M31+SummaryU!M81+SummaryU!M94</f>
        <v>18537.2</v>
      </c>
      <c r="N54" s="2">
        <f>SummaryU!N31+SummaryU!N81+SummaryU!N94</f>
        <v>23768.799999999999</v>
      </c>
      <c r="O54" s="2">
        <f>SummaryU!O31+SummaryU!O81+SummaryU!O94</f>
        <v>27333.200000000001</v>
      </c>
      <c r="P54" s="2">
        <f>SummaryU!P31+SummaryU!P81+SummaryU!P94</f>
        <v>20416</v>
      </c>
      <c r="Q54" s="2">
        <f>SummaryU!Q31+SummaryU!Q81+SummaryU!Q94</f>
        <v>14648</v>
      </c>
      <c r="R54" s="2">
        <f>SummaryU!R31+SummaryU!R81+SummaryU!R94</f>
        <v>17188</v>
      </c>
      <c r="S54" s="2">
        <f>SummaryU!S31+SummaryU!S81+SummaryU!S94</f>
        <v>21608</v>
      </c>
      <c r="U54" s="2">
        <v>7</v>
      </c>
      <c r="V54" s="2">
        <f>SummaryU!V31+SummaryU!L81+SummaryU!L94</f>
        <v>29222.16</v>
      </c>
      <c r="W54" s="2">
        <f>SummaryU!W31+SummaryU!M81+SummaryU!M94</f>
        <v>19202.32</v>
      </c>
      <c r="X54" s="2">
        <f>SummaryU!X31+SummaryU!N81+SummaryU!N94</f>
        <v>24069.040000000001</v>
      </c>
      <c r="Y54" s="2">
        <f>SummaryU!Y31+SummaryU!O81+SummaryU!O94</f>
        <v>28864.880000000001</v>
      </c>
      <c r="Z54" s="2">
        <f>SummaryU!Z31+SummaryU!P81+SummaryU!P94</f>
        <v>22681.16</v>
      </c>
      <c r="AA54" s="2">
        <f>SummaryU!AA31+SummaryU!Q81+SummaryU!Q94</f>
        <v>15305.12</v>
      </c>
      <c r="AB54" s="2">
        <f>SummaryU!AB31+SummaryU!R81+SummaryU!R94</f>
        <v>17480.240000000002</v>
      </c>
      <c r="AC54" s="2">
        <f>SummaryU!AC31+SummaryU!S81+SummaryU!S94</f>
        <v>23124.68</v>
      </c>
      <c r="AE54" s="2">
        <v>629</v>
      </c>
      <c r="AF54" s="2">
        <v>499</v>
      </c>
      <c r="AG54" s="2">
        <v>644</v>
      </c>
      <c r="AH54" s="2">
        <v>616</v>
      </c>
      <c r="AJ54" s="2">
        <v>7</v>
      </c>
      <c r="AK54" s="2">
        <f>SUM(V$48:V54)/AE54</f>
        <v>199.62747217806046</v>
      </c>
      <c r="AL54" s="2">
        <f>SUM(W$48:W54)/AF54</f>
        <v>218.2465731462926</v>
      </c>
      <c r="AM54" s="2">
        <f>SUM(X$48:X54)/AG54</f>
        <v>170.62658385093167</v>
      </c>
      <c r="AN54" s="2">
        <f>SUM(Y$48:Y54)/AH54</f>
        <v>282.65071428571429</v>
      </c>
      <c r="AO54" s="2">
        <f>SUM(Z$48:Z54)/AE54</f>
        <v>166.15465818759935</v>
      </c>
      <c r="AP54" s="2">
        <f>SUM(AA$48:AA54)/AF54</f>
        <v>179.39486973947893</v>
      </c>
      <c r="AQ54" s="2">
        <f>SUM(AB$48:AB54)/AG54</f>
        <v>141.67099378881989</v>
      </c>
      <c r="AR54" s="2">
        <f>SUM(AC$48:AC54)/AH54</f>
        <v>241.78577922077918</v>
      </c>
    </row>
    <row r="55" spans="1:44" x14ac:dyDescent="0.25">
      <c r="A55" s="2">
        <v>7</v>
      </c>
      <c r="B55" s="2">
        <f>SummaryU!B32+SummaryU!L82+SummaryU!L95</f>
        <v>40317.599999999999</v>
      </c>
      <c r="C55" s="2">
        <f>SummaryU!C32+SummaryU!M82+SummaryU!M95</f>
        <v>26101.599999999999</v>
      </c>
      <c r="D55" s="2">
        <f>SummaryU!D32+SummaryU!N82+SummaryU!N95</f>
        <v>31497.599999999999</v>
      </c>
      <c r="E55" s="2">
        <f>SummaryU!E32+SummaryU!O82+SummaryU!O95</f>
        <v>38969.599999999999</v>
      </c>
      <c r="F55" s="2">
        <f>SummaryU!F32+SummaryU!P82+SummaryU!P95</f>
        <v>29036</v>
      </c>
      <c r="G55" s="2">
        <f>SummaryU!G32+SummaryU!Q82+SummaryU!Q95</f>
        <v>18244</v>
      </c>
      <c r="H55" s="2">
        <f>SummaryU!H32+SummaryU!R82+SummaryU!R95</f>
        <v>22096</v>
      </c>
      <c r="I55" s="2">
        <f>SummaryU!I32+SummaryU!S82+SummaryU!S95</f>
        <v>28552</v>
      </c>
      <c r="K55" s="2">
        <v>7</v>
      </c>
      <c r="L55" s="2">
        <f>SummaryU!L32+SummaryU!L82+SummaryU!L95</f>
        <v>40317.599999999999</v>
      </c>
      <c r="M55" s="2">
        <f>SummaryU!M32+SummaryU!M82+SummaryU!M95</f>
        <v>26101.599999999999</v>
      </c>
      <c r="N55" s="2">
        <f>SummaryU!N32+SummaryU!N82+SummaryU!N95</f>
        <v>31497.599999999999</v>
      </c>
      <c r="O55" s="2">
        <f>SummaryU!O32+SummaryU!O82+SummaryU!O95</f>
        <v>38969.599999999999</v>
      </c>
      <c r="P55" s="2">
        <f>SummaryU!P32+SummaryU!P82+SummaryU!P95</f>
        <v>29036</v>
      </c>
      <c r="Q55" s="2">
        <f>SummaryU!Q32+SummaryU!Q82+SummaryU!Q95</f>
        <v>18244</v>
      </c>
      <c r="R55" s="2">
        <f>SummaryU!R32+SummaryU!R82+SummaryU!R95</f>
        <v>22096</v>
      </c>
      <c r="S55" s="2">
        <f>SummaryU!S32+SummaryU!S82+SummaryU!S95</f>
        <v>28552</v>
      </c>
      <c r="U55" s="2">
        <v>8</v>
      </c>
      <c r="V55" s="2">
        <f>SummaryU!V32+SummaryU!L82+SummaryU!L95</f>
        <v>41826.68</v>
      </c>
      <c r="W55" s="2">
        <f>SummaryU!W32+SummaryU!M82+SummaryU!M95</f>
        <v>26275.599999999999</v>
      </c>
      <c r="X55" s="2">
        <f>SummaryU!X32+SummaryU!N82+SummaryU!N95</f>
        <v>34263.759999999995</v>
      </c>
      <c r="Y55" s="2">
        <f>SummaryU!Y32+SummaryU!O82+SummaryU!O95</f>
        <v>39479.08</v>
      </c>
      <c r="Z55" s="2">
        <f>SummaryU!Z32+SummaryU!P82+SummaryU!P95</f>
        <v>30528.080000000002</v>
      </c>
      <c r="AA55" s="2">
        <f>SummaryU!AA32+SummaryU!Q82+SummaryU!Q95</f>
        <v>18412</v>
      </c>
      <c r="AB55" s="2">
        <f>SummaryU!AB32+SummaryU!R82+SummaryU!R95</f>
        <v>24863.16</v>
      </c>
      <c r="AC55" s="2">
        <f>SummaryU!AC32+SummaryU!S82+SummaryU!S95</f>
        <v>29053.48</v>
      </c>
      <c r="AE55" s="2">
        <v>821</v>
      </c>
      <c r="AF55" s="2">
        <v>619</v>
      </c>
      <c r="AG55" s="2">
        <v>807</v>
      </c>
      <c r="AH55" s="2">
        <v>762</v>
      </c>
      <c r="AJ55" s="2">
        <v>8</v>
      </c>
      <c r="AK55" s="2">
        <f>SUM(V$48:V55)/AE55</f>
        <v>203.88838002436054</v>
      </c>
      <c r="AL55" s="2">
        <f>SUM(W$48:W55)/AF55</f>
        <v>218.38552504038773</v>
      </c>
      <c r="AM55" s="2">
        <f>SUM(X$48:X55)/AG55</f>
        <v>178.62116480793057</v>
      </c>
      <c r="AN55" s="2">
        <f>SUM(Y$48:Y55)/AH55</f>
        <v>280.30435695538057</v>
      </c>
      <c r="AO55" s="2">
        <f>SUM(Z$48:Z55)/AE55</f>
        <v>164.48155907429961</v>
      </c>
      <c r="AP55" s="2">
        <f>SUM(AA$48:AA55)/AF55</f>
        <v>174.36193861066235</v>
      </c>
      <c r="AQ55" s="2">
        <f>SUM(AB$48:AB55)/AG55</f>
        <v>143.86527881040894</v>
      </c>
      <c r="AR55" s="2">
        <f>SUM(AC$48:AC55)/AH55</f>
        <v>233.58729658792649</v>
      </c>
    </row>
    <row r="56" spans="1:44" x14ac:dyDescent="0.25">
      <c r="A56" s="2">
        <v>8</v>
      </c>
      <c r="B56" s="2">
        <f>SummaryU!B33+SummaryU!L83+SummaryU!L96</f>
        <v>27762</v>
      </c>
      <c r="C56" s="2">
        <f>SummaryU!C33+SummaryU!M83+SummaryU!M96</f>
        <v>6405.6</v>
      </c>
      <c r="D56" s="2">
        <f>SummaryU!D33+SummaryU!N83+SummaryU!N96</f>
        <v>26120</v>
      </c>
      <c r="E56" s="2">
        <f>SummaryU!E33+SummaryU!O83+SummaryU!O96</f>
        <v>23590.799999999999</v>
      </c>
      <c r="F56" s="2">
        <f>SummaryU!F33+SummaryU!P83+SummaryU!P96</f>
        <v>21500</v>
      </c>
      <c r="G56" s="2">
        <f>SummaryU!G33+SummaryU!Q83+SummaryU!Q96</f>
        <v>5004</v>
      </c>
      <c r="H56" s="2">
        <f>SummaryU!H33+SummaryU!R83+SummaryU!R96</f>
        <v>20876</v>
      </c>
      <c r="I56" s="2">
        <f>SummaryU!I33+SummaryU!S83+SummaryU!S96</f>
        <v>17448</v>
      </c>
      <c r="K56" s="2">
        <v>8</v>
      </c>
      <c r="L56" s="2">
        <f>SummaryU!L33+SummaryU!L83+SummaryU!L96</f>
        <v>27762</v>
      </c>
      <c r="M56" s="2">
        <f>SummaryU!M33+SummaryU!M83+SummaryU!M96</f>
        <v>6405.6</v>
      </c>
      <c r="N56" s="2">
        <f>SummaryU!N33+SummaryU!N83+SummaryU!N96</f>
        <v>26120</v>
      </c>
      <c r="O56" s="2">
        <f>SummaryU!O33+SummaryU!O83+SummaryU!O96</f>
        <v>23590.799999999999</v>
      </c>
      <c r="P56" s="2">
        <f>SummaryU!P33+SummaryU!P83+SummaryU!P96</f>
        <v>21500</v>
      </c>
      <c r="Q56" s="2">
        <f>SummaryU!Q33+SummaryU!Q83+SummaryU!Q96</f>
        <v>5004</v>
      </c>
      <c r="R56" s="2">
        <f>SummaryU!R33+SummaryU!R83+SummaryU!R96</f>
        <v>20876</v>
      </c>
      <c r="S56" s="2">
        <f>SummaryU!S33+SummaryU!S83+SummaryU!S96</f>
        <v>17448</v>
      </c>
      <c r="U56" s="2">
        <v>9</v>
      </c>
      <c r="V56" s="2">
        <f>SummaryU!V33+SummaryU!L83+SummaryU!L96</f>
        <v>31389.08</v>
      </c>
      <c r="W56" s="2">
        <f>SummaryU!W33+SummaryU!M83+SummaryU!M96</f>
        <v>6459.6</v>
      </c>
      <c r="X56" s="2">
        <f>SummaryU!X33+SummaryU!N83+SummaryU!N96</f>
        <v>27601.64</v>
      </c>
      <c r="Y56" s="2">
        <f>SummaryU!Y33+SummaryU!O83+SummaryU!O96</f>
        <v>23672.639999999999</v>
      </c>
      <c r="Z56" s="2">
        <f>SummaryU!Z33+SummaryU!P83+SummaryU!P96</f>
        <v>25134.080000000002</v>
      </c>
      <c r="AA56" s="2">
        <f>SummaryU!AA33+SummaryU!Q83+SummaryU!Q96</f>
        <v>5057</v>
      </c>
      <c r="AB56" s="2">
        <f>SummaryU!AB33+SummaryU!R83+SummaryU!R96</f>
        <v>22362.639999999999</v>
      </c>
      <c r="AC56" s="2">
        <f>SummaryU!AC33+SummaryU!S83+SummaryU!S96</f>
        <v>17529.84</v>
      </c>
      <c r="AE56" s="2">
        <v>971</v>
      </c>
      <c r="AF56" s="2">
        <v>656</v>
      </c>
      <c r="AG56" s="2">
        <v>970</v>
      </c>
      <c r="AH56" s="2">
        <v>861</v>
      </c>
      <c r="AJ56" s="2">
        <v>9</v>
      </c>
      <c r="AK56" s="2">
        <f>SUM(V$48:V56)/AE56</f>
        <v>204.71826982492277</v>
      </c>
      <c r="AL56" s="2">
        <f>SUM(W$48:W56)/AF56</f>
        <v>215.91500000000002</v>
      </c>
      <c r="AM56" s="2">
        <f>SUM(X$48:X56)/AG56</f>
        <v>177.06074226804122</v>
      </c>
      <c r="AN56" s="2">
        <f>SUM(Y$48:Y56)/AH56</f>
        <v>275.56859465737512</v>
      </c>
      <c r="AO56" s="2">
        <f>SUM(Z$48:Z56)/AE56</f>
        <v>164.95719876416067</v>
      </c>
      <c r="AP56" s="2">
        <f>SUM(AA$48:AA56)/AF56</f>
        <v>172.23634146341462</v>
      </c>
      <c r="AQ56" s="2">
        <f>SUM(AB$48:AB56)/AG56</f>
        <v>142.74424742268042</v>
      </c>
      <c r="AR56" s="2">
        <f>SUM(AC$48:AC56)/AH56</f>
        <v>227.08868757259</v>
      </c>
    </row>
    <row r="57" spans="1:44" x14ac:dyDescent="0.25">
      <c r="A57" s="2">
        <v>9</v>
      </c>
      <c r="B57" s="2">
        <f>SummaryU!B34+SummaryU!L84+SummaryU!L97</f>
        <v>27206.400000000001</v>
      </c>
      <c r="C57" s="2">
        <f>SummaryU!C34+SummaryU!M84+SummaryU!M97</f>
        <v>4958.8</v>
      </c>
      <c r="D57" s="2">
        <f>SummaryU!D34+SummaryU!N84+SummaryU!N97</f>
        <v>25608.799999999999</v>
      </c>
      <c r="E57" s="2">
        <f>SummaryU!E34+SummaryU!O84+SummaryU!O97</f>
        <v>20498</v>
      </c>
      <c r="F57" s="2">
        <f>SummaryU!F34+SummaryU!P84+SummaryU!P97</f>
        <v>20340</v>
      </c>
      <c r="G57" s="2">
        <f>SummaryU!G34+SummaryU!Q84+SummaryU!Q97</f>
        <v>4284</v>
      </c>
      <c r="H57" s="2">
        <f>SummaryU!H34+SummaryU!R84+SummaryU!R97</f>
        <v>20060</v>
      </c>
      <c r="I57" s="2">
        <f>SummaryU!I34+SummaryU!S84+SummaryU!S97</f>
        <v>15240</v>
      </c>
      <c r="K57" s="2">
        <v>9</v>
      </c>
      <c r="L57" s="2">
        <f>SummaryU!L34+SummaryU!L84+SummaryU!L97</f>
        <v>27206.400000000001</v>
      </c>
      <c r="M57" s="2">
        <f>SummaryU!M34+SummaryU!M84+SummaryU!M97</f>
        <v>4958.8</v>
      </c>
      <c r="N57" s="2">
        <f>SummaryU!N34+SummaryU!N84+SummaryU!N97</f>
        <v>25608.799999999999</v>
      </c>
      <c r="O57" s="2">
        <f>SummaryU!O34+SummaryU!O84+SummaryU!O97</f>
        <v>20498</v>
      </c>
      <c r="P57" s="2">
        <f>SummaryU!P34+SummaryU!P84+SummaryU!P97</f>
        <v>20340</v>
      </c>
      <c r="Q57" s="2">
        <f>SummaryU!Q34+SummaryU!Q84+SummaryU!Q97</f>
        <v>4284</v>
      </c>
      <c r="R57" s="2">
        <f>SummaryU!R34+SummaryU!R84+SummaryU!R97</f>
        <v>20060</v>
      </c>
      <c r="S57" s="2">
        <f>SummaryU!S34+SummaryU!S84+SummaryU!S97</f>
        <v>15240</v>
      </c>
      <c r="U57" s="2">
        <v>10</v>
      </c>
      <c r="V57" s="2">
        <f>SummaryU!V34+SummaryU!L84+SummaryU!L97</f>
        <v>28659.200000000001</v>
      </c>
      <c r="W57" s="2">
        <f>SummaryU!W34+SummaryU!M84+SummaryU!M97</f>
        <v>4958.8</v>
      </c>
      <c r="X57" s="2">
        <f>SummaryU!X34+SummaryU!N84+SummaryU!N97</f>
        <v>25708.639999999999</v>
      </c>
      <c r="Y57" s="2">
        <f>SummaryU!Y34+SummaryU!O84+SummaryU!O97</f>
        <v>20498</v>
      </c>
      <c r="Z57" s="2">
        <f>SummaryU!Z34+SummaryU!P84+SummaryU!P97</f>
        <v>21793.8</v>
      </c>
      <c r="AA57" s="2">
        <f>SummaryU!AA34+SummaryU!Q84+SummaryU!Q97</f>
        <v>4284</v>
      </c>
      <c r="AB57" s="2">
        <f>SummaryU!AB34+SummaryU!R84+SummaryU!R97</f>
        <v>20158.84</v>
      </c>
      <c r="AC57" s="2">
        <f>SummaryU!AC34+SummaryU!S84+SummaryU!S97</f>
        <v>15240</v>
      </c>
      <c r="AE57" s="2">
        <v>1113</v>
      </c>
      <c r="AF57" s="2">
        <v>688</v>
      </c>
      <c r="AG57" s="2">
        <v>1126</v>
      </c>
      <c r="AH57" s="2">
        <v>949</v>
      </c>
      <c r="AJ57" s="2">
        <v>10</v>
      </c>
      <c r="AK57" s="2">
        <f>SUM(V$48:V57)/AE57</f>
        <v>204.34918238993711</v>
      </c>
      <c r="AL57" s="2">
        <f>SUM(W$48:W57)/AF57</f>
        <v>213.08</v>
      </c>
      <c r="AM57" s="2">
        <f>SUM(X$48:X57)/AG57</f>
        <v>175.36195381882771</v>
      </c>
      <c r="AN57" s="2">
        <f>SUM(Y$48:Y57)/AH57</f>
        <v>271.61492096944153</v>
      </c>
      <c r="AO57" s="2">
        <f>SUM(Z$48:Z57)/AE57</f>
        <v>163.4925786163522</v>
      </c>
      <c r="AP57" s="2">
        <f>SUM(AA$48:AA57)/AF57</f>
        <v>170.4520930232558</v>
      </c>
      <c r="AQ57" s="2">
        <f>SUM(AB$48:AB57)/AG57</f>
        <v>140.87101243339254</v>
      </c>
      <c r="AR57" s="2">
        <f>SUM(AC$48:AC57)/AH57</f>
        <v>222.08994731296099</v>
      </c>
    </row>
    <row r="59" spans="1:44" x14ac:dyDescent="0.25">
      <c r="B59">
        <f>SUM(B48:B57)</f>
        <v>208452.4</v>
      </c>
      <c r="C59">
        <f t="shared" ref="C59:I59" si="5">SUM(C48:C57)</f>
        <v>131918</v>
      </c>
      <c r="D59">
        <f t="shared" si="5"/>
        <v>187004.79999999999</v>
      </c>
      <c r="E59">
        <f t="shared" si="5"/>
        <v>222157.2</v>
      </c>
      <c r="F59">
        <f t="shared" si="5"/>
        <v>162924</v>
      </c>
      <c r="G59">
        <f t="shared" si="5"/>
        <v>102532</v>
      </c>
      <c r="H59">
        <f t="shared" si="5"/>
        <v>148116</v>
      </c>
      <c r="I59">
        <f t="shared" si="5"/>
        <v>175076</v>
      </c>
      <c r="L59">
        <f>SUM(L48:L57)</f>
        <v>208452.4</v>
      </c>
      <c r="M59">
        <f t="shared" ref="M59:S59" si="6">SUM(M48:M57)</f>
        <v>131918</v>
      </c>
      <c r="N59">
        <f t="shared" si="6"/>
        <v>187004.79999999999</v>
      </c>
      <c r="O59">
        <f t="shared" si="6"/>
        <v>222157.2</v>
      </c>
      <c r="P59">
        <f t="shared" si="6"/>
        <v>162924</v>
      </c>
      <c r="Q59">
        <f t="shared" si="6"/>
        <v>102532</v>
      </c>
      <c r="R59">
        <f t="shared" si="6"/>
        <v>148116</v>
      </c>
      <c r="S59">
        <f t="shared" si="6"/>
        <v>175076</v>
      </c>
      <c r="V59">
        <f>SUM(V48:V57)</f>
        <v>227440.64000000001</v>
      </c>
      <c r="W59">
        <f t="shared" ref="W59:AC59" si="7">SUM(W48:W57)</f>
        <v>146599.04000000001</v>
      </c>
      <c r="X59">
        <f t="shared" si="7"/>
        <v>197457.56</v>
      </c>
      <c r="Y59">
        <f t="shared" si="7"/>
        <v>257762.56</v>
      </c>
      <c r="Z59">
        <f t="shared" si="7"/>
        <v>181967.24</v>
      </c>
      <c r="AA59">
        <f t="shared" si="7"/>
        <v>117271.03999999999</v>
      </c>
      <c r="AB59">
        <f t="shared" si="7"/>
        <v>158620.76</v>
      </c>
      <c r="AC59">
        <f t="shared" si="7"/>
        <v>210763.36</v>
      </c>
    </row>
    <row r="83" spans="1:29" x14ac:dyDescent="0.25">
      <c r="C83" s="31" t="s">
        <v>0</v>
      </c>
      <c r="D83" s="32">
        <v>1.2</v>
      </c>
      <c r="M83" s="31" t="s">
        <v>0</v>
      </c>
      <c r="N83" s="32">
        <v>1.2</v>
      </c>
      <c r="W83" s="31" t="s">
        <v>0</v>
      </c>
      <c r="X83" s="32">
        <v>1.2</v>
      </c>
    </row>
    <row r="84" spans="1:29" x14ac:dyDescent="0.25">
      <c r="C84" s="31" t="s">
        <v>1</v>
      </c>
      <c r="D84" s="31">
        <v>0.5</v>
      </c>
      <c r="M84" s="31" t="s">
        <v>1</v>
      </c>
      <c r="N84" s="31">
        <v>1</v>
      </c>
      <c r="W84" s="31" t="s">
        <v>1</v>
      </c>
      <c r="X84" s="31">
        <v>2</v>
      </c>
    </row>
    <row r="85" spans="1:29" x14ac:dyDescent="0.25">
      <c r="C85" s="31" t="s">
        <v>2</v>
      </c>
      <c r="D85" s="31">
        <v>0</v>
      </c>
      <c r="M85" s="31" t="s">
        <v>2</v>
      </c>
      <c r="N85" s="31">
        <v>0</v>
      </c>
      <c r="W85" s="31" t="s">
        <v>2</v>
      </c>
      <c r="X85" s="31">
        <v>0</v>
      </c>
    </row>
    <row r="87" spans="1:29" x14ac:dyDescent="0.25">
      <c r="A87" s="59" t="s">
        <v>3</v>
      </c>
      <c r="B87" s="61" t="s">
        <v>4</v>
      </c>
      <c r="C87" s="61"/>
      <c r="D87" s="61"/>
      <c r="E87" s="61"/>
      <c r="F87" s="61" t="s">
        <v>5</v>
      </c>
      <c r="G87" s="61"/>
      <c r="H87" s="61"/>
      <c r="I87" s="61"/>
      <c r="K87" s="59" t="s">
        <v>3</v>
      </c>
      <c r="L87" s="61" t="s">
        <v>4</v>
      </c>
      <c r="M87" s="61"/>
      <c r="N87" s="61"/>
      <c r="O87" s="61"/>
      <c r="P87" s="61" t="s">
        <v>5</v>
      </c>
      <c r="Q87" s="61"/>
      <c r="R87" s="61"/>
      <c r="S87" s="61"/>
      <c r="U87" s="59" t="s">
        <v>3</v>
      </c>
      <c r="V87" s="61" t="s">
        <v>4</v>
      </c>
      <c r="W87" s="61"/>
      <c r="X87" s="61"/>
      <c r="Y87" s="61"/>
      <c r="Z87" s="61" t="s">
        <v>5</v>
      </c>
      <c r="AA87" s="61"/>
      <c r="AB87" s="61"/>
      <c r="AC87" s="61"/>
    </row>
    <row r="88" spans="1:29" x14ac:dyDescent="0.25">
      <c r="A88" s="60"/>
      <c r="B88" s="5" t="s">
        <v>6</v>
      </c>
      <c r="C88" s="3" t="s">
        <v>7</v>
      </c>
      <c r="D88" s="3" t="s">
        <v>8</v>
      </c>
      <c r="E88" s="3" t="s">
        <v>9</v>
      </c>
      <c r="F88" s="5" t="s">
        <v>6</v>
      </c>
      <c r="G88" s="3" t="s">
        <v>7</v>
      </c>
      <c r="H88" s="3" t="s">
        <v>8</v>
      </c>
      <c r="I88" s="3" t="s">
        <v>9</v>
      </c>
      <c r="K88" s="60"/>
      <c r="L88" s="5" t="s">
        <v>6</v>
      </c>
      <c r="M88" s="3" t="s">
        <v>7</v>
      </c>
      <c r="N88" s="3" t="s">
        <v>8</v>
      </c>
      <c r="O88" s="3" t="s">
        <v>9</v>
      </c>
      <c r="P88" s="5" t="s">
        <v>6</v>
      </c>
      <c r="Q88" s="3" t="s">
        <v>7</v>
      </c>
      <c r="R88" s="3" t="s">
        <v>8</v>
      </c>
      <c r="S88" s="3" t="s">
        <v>9</v>
      </c>
      <c r="U88" s="60"/>
      <c r="V88" s="5" t="s">
        <v>6</v>
      </c>
      <c r="W88" s="3" t="s">
        <v>7</v>
      </c>
      <c r="X88" s="3" t="s">
        <v>8</v>
      </c>
      <c r="Y88" s="3" t="s">
        <v>9</v>
      </c>
      <c r="Z88" s="5" t="s">
        <v>6</v>
      </c>
      <c r="AA88" s="3" t="s">
        <v>7</v>
      </c>
      <c r="AB88" s="3" t="s">
        <v>8</v>
      </c>
      <c r="AC88" s="3" t="s">
        <v>9</v>
      </c>
    </row>
    <row r="89" spans="1:29" x14ac:dyDescent="0.25">
      <c r="A89" s="2">
        <v>0</v>
      </c>
      <c r="B89" s="2">
        <f>SummaryU!B42+SummaryU!B75+SummaryU!B88</f>
        <v>0</v>
      </c>
      <c r="C89" s="2">
        <f>SummaryU!C42+SummaryU!C75+SummaryU!C88</f>
        <v>0</v>
      </c>
      <c r="D89" s="2">
        <f>SummaryU!D42+SummaryU!D75+SummaryU!D88</f>
        <v>0</v>
      </c>
      <c r="E89" s="2">
        <f>SummaryU!E42+SummaryU!E75+SummaryU!E88</f>
        <v>0</v>
      </c>
      <c r="F89" s="2">
        <f>SummaryU!F42+SummaryU!F75+SummaryU!F88</f>
        <v>0</v>
      </c>
      <c r="G89" s="2">
        <f>SummaryU!G42+SummaryU!G75+SummaryU!G88</f>
        <v>0</v>
      </c>
      <c r="H89" s="2">
        <f>SummaryU!H42+SummaryU!H75+SummaryU!H88</f>
        <v>0</v>
      </c>
      <c r="I89" s="2">
        <f>SummaryU!I42+SummaryU!I75+SummaryU!I88</f>
        <v>0</v>
      </c>
      <c r="K89" s="2">
        <v>0</v>
      </c>
      <c r="L89" s="2">
        <f>SummaryU!L42+SummaryU!B75+SummaryU!B88</f>
        <v>0</v>
      </c>
      <c r="M89" s="2">
        <f>SummaryU!M42+SummaryU!C75+SummaryU!C88</f>
        <v>0</v>
      </c>
      <c r="N89" s="2">
        <f>SummaryU!N42+SummaryU!D75+SummaryU!D88</f>
        <v>0</v>
      </c>
      <c r="O89" s="2">
        <f>SummaryU!O42+SummaryU!E75+SummaryU!E88</f>
        <v>0</v>
      </c>
      <c r="P89" s="2">
        <f>SummaryU!P42+SummaryU!F75+SummaryU!F88</f>
        <v>0</v>
      </c>
      <c r="Q89" s="2">
        <f>SummaryU!Q42+SummaryU!G75+SummaryU!G88</f>
        <v>0</v>
      </c>
      <c r="R89" s="2">
        <f>SummaryU!R42+SummaryU!H75+SummaryU!H88</f>
        <v>0</v>
      </c>
      <c r="S89" s="2">
        <f>SummaryU!S42+SummaryU!I75+SummaryU!I88</f>
        <v>0</v>
      </c>
      <c r="U89" s="2">
        <v>0</v>
      </c>
      <c r="V89" s="2">
        <f>SummaryU!V42+SummaryU!B75+SummaryU!B88</f>
        <v>0</v>
      </c>
      <c r="W89" s="2">
        <f>SummaryU!W42+SummaryU!C75+SummaryU!C88</f>
        <v>0</v>
      </c>
      <c r="X89" s="2">
        <f>SummaryU!X42+SummaryU!D75+SummaryU!D88</f>
        <v>0</v>
      </c>
      <c r="Y89" s="2">
        <f>SummaryU!Y42+SummaryU!E75+SummaryU!E88</f>
        <v>0</v>
      </c>
      <c r="Z89" s="2">
        <f>SummaryU!Z42+SummaryU!F75+SummaryU!F88</f>
        <v>0</v>
      </c>
      <c r="AA89" s="2">
        <f>SummaryU!AA42+SummaryU!G75+SummaryU!G88</f>
        <v>0</v>
      </c>
      <c r="AB89" s="2">
        <f>SummaryU!AB42+SummaryU!H75+SummaryU!H88</f>
        <v>0</v>
      </c>
      <c r="AC89" s="2">
        <f>SummaryU!AC42+SummaryU!I75+SummaryU!I88</f>
        <v>0</v>
      </c>
    </row>
    <row r="90" spans="1:29" x14ac:dyDescent="0.25">
      <c r="A90" s="2">
        <v>1</v>
      </c>
      <c r="B90" s="2">
        <f>SummaryU!B43+SummaryU!B76+SummaryU!B89</f>
        <v>0</v>
      </c>
      <c r="C90" s="2">
        <f>SummaryU!C43+SummaryU!C76+SummaryU!C89</f>
        <v>0</v>
      </c>
      <c r="D90" s="2">
        <f>SummaryU!D43+SummaryU!D76+SummaryU!D89</f>
        <v>0</v>
      </c>
      <c r="E90" s="2">
        <f>SummaryU!E43+SummaryU!E76+SummaryU!E89</f>
        <v>0</v>
      </c>
      <c r="F90" s="2">
        <f>SummaryU!F43+SummaryU!F76+SummaryU!F89</f>
        <v>0</v>
      </c>
      <c r="G90" s="2">
        <f>SummaryU!G43+SummaryU!G76+SummaryU!G89</f>
        <v>0</v>
      </c>
      <c r="H90" s="2">
        <f>SummaryU!H43+SummaryU!H76+SummaryU!H89</f>
        <v>0</v>
      </c>
      <c r="I90" s="2">
        <f>SummaryU!I43+SummaryU!I76+SummaryU!I89</f>
        <v>0</v>
      </c>
      <c r="K90" s="2">
        <v>1</v>
      </c>
      <c r="L90" s="2">
        <f>SummaryU!L43+SummaryU!B76+SummaryU!B89</f>
        <v>0</v>
      </c>
      <c r="M90" s="2">
        <f>SummaryU!M43+SummaryU!C76+SummaryU!C89</f>
        <v>0</v>
      </c>
      <c r="N90" s="2">
        <f>SummaryU!N43+SummaryU!D76+SummaryU!D89</f>
        <v>0</v>
      </c>
      <c r="O90" s="2">
        <f>SummaryU!O43+SummaryU!E76+SummaryU!E89</f>
        <v>0</v>
      </c>
      <c r="P90" s="2">
        <f>SummaryU!P43+SummaryU!F76+SummaryU!F89</f>
        <v>0</v>
      </c>
      <c r="Q90" s="2">
        <f>SummaryU!Q43+SummaryU!G76+SummaryU!G89</f>
        <v>0</v>
      </c>
      <c r="R90" s="2">
        <f>SummaryU!R43+SummaryU!H76+SummaryU!H89</f>
        <v>0</v>
      </c>
      <c r="S90" s="2">
        <f>SummaryU!S43+SummaryU!I76+SummaryU!I89</f>
        <v>0</v>
      </c>
      <c r="U90" s="2">
        <v>1</v>
      </c>
      <c r="V90" s="2">
        <f>SummaryU!V43+SummaryU!B76+SummaryU!B89</f>
        <v>0</v>
      </c>
      <c r="W90" s="2">
        <f>SummaryU!W43+SummaryU!C76+SummaryU!C89</f>
        <v>0</v>
      </c>
      <c r="X90" s="2">
        <f>SummaryU!X43+SummaryU!D76+SummaryU!D89</f>
        <v>0</v>
      </c>
      <c r="Y90" s="2">
        <f>SummaryU!Y43+SummaryU!E76+SummaryU!E89</f>
        <v>0</v>
      </c>
      <c r="Z90" s="2">
        <f>SummaryU!Z43+SummaryU!F76+SummaryU!F89</f>
        <v>0</v>
      </c>
      <c r="AA90" s="2">
        <f>SummaryU!AA43+SummaryU!G76+SummaryU!G89</f>
        <v>0</v>
      </c>
      <c r="AB90" s="2">
        <f>SummaryU!AB43+SummaryU!H76+SummaryU!H89</f>
        <v>0</v>
      </c>
      <c r="AC90" s="2">
        <f>SummaryU!AC43+SummaryU!I76+SummaryU!I89</f>
        <v>0</v>
      </c>
    </row>
    <row r="91" spans="1:29" x14ac:dyDescent="0.25">
      <c r="A91" s="2">
        <v>2</v>
      </c>
      <c r="B91" s="2">
        <f>SummaryU!B44+SummaryU!B77+SummaryU!B90</f>
        <v>0</v>
      </c>
      <c r="C91" s="2">
        <f>SummaryU!C44+SummaryU!C77+SummaryU!C90</f>
        <v>0</v>
      </c>
      <c r="D91" s="2">
        <f>SummaryU!D44+SummaryU!D77+SummaryU!D90</f>
        <v>0</v>
      </c>
      <c r="E91" s="2">
        <f>SummaryU!E44+SummaryU!E77+SummaryU!E90</f>
        <v>0</v>
      </c>
      <c r="F91" s="2">
        <f>SummaryU!F44+SummaryU!F77+SummaryU!F90</f>
        <v>0</v>
      </c>
      <c r="G91" s="2">
        <f>SummaryU!G44+SummaryU!G77+SummaryU!G90</f>
        <v>0</v>
      </c>
      <c r="H91" s="2">
        <f>SummaryU!H44+SummaryU!H77+SummaryU!H90</f>
        <v>0</v>
      </c>
      <c r="I91" s="2">
        <f>SummaryU!I44+SummaryU!I77+SummaryU!I90</f>
        <v>0</v>
      </c>
      <c r="K91" s="2">
        <v>2</v>
      </c>
      <c r="L91" s="2">
        <f>SummaryU!L44+SummaryU!B77+SummaryU!B90</f>
        <v>0</v>
      </c>
      <c r="M91" s="2">
        <f>SummaryU!M44+SummaryU!C77+SummaryU!C90</f>
        <v>0</v>
      </c>
      <c r="N91" s="2">
        <f>SummaryU!N44+SummaryU!D77+SummaryU!D90</f>
        <v>0</v>
      </c>
      <c r="O91" s="2">
        <f>SummaryU!O44+SummaryU!E77+SummaryU!E90</f>
        <v>0</v>
      </c>
      <c r="P91" s="2">
        <f>SummaryU!P44+SummaryU!F77+SummaryU!F90</f>
        <v>0</v>
      </c>
      <c r="Q91" s="2">
        <f>SummaryU!Q44+SummaryU!G77+SummaryU!G90</f>
        <v>0</v>
      </c>
      <c r="R91" s="2">
        <f>SummaryU!R44+SummaryU!H77+SummaryU!H90</f>
        <v>0</v>
      </c>
      <c r="S91" s="2">
        <f>SummaryU!S44+SummaryU!I77+SummaryU!I90</f>
        <v>0</v>
      </c>
      <c r="U91" s="2">
        <v>2</v>
      </c>
      <c r="V91" s="2">
        <f>SummaryU!V44+SummaryU!B77+SummaryU!B90</f>
        <v>0</v>
      </c>
      <c r="W91" s="2">
        <f>SummaryU!W44+SummaryU!C77+SummaryU!C90</f>
        <v>0</v>
      </c>
      <c r="X91" s="2">
        <f>SummaryU!X44+SummaryU!D77+SummaryU!D90</f>
        <v>0</v>
      </c>
      <c r="Y91" s="2">
        <f>SummaryU!Y44+SummaryU!E77+SummaryU!E90</f>
        <v>0</v>
      </c>
      <c r="Z91" s="2">
        <f>SummaryU!Z44+SummaryU!F77+SummaryU!F90</f>
        <v>0</v>
      </c>
      <c r="AA91" s="2">
        <f>SummaryU!AA44+SummaryU!G77+SummaryU!G90</f>
        <v>0</v>
      </c>
      <c r="AB91" s="2">
        <f>SummaryU!AB44+SummaryU!H77+SummaryU!H90</f>
        <v>0</v>
      </c>
      <c r="AC91" s="2">
        <f>SummaryU!AC44+SummaryU!I77+SummaryU!I90</f>
        <v>0</v>
      </c>
    </row>
    <row r="92" spans="1:29" x14ac:dyDescent="0.25">
      <c r="A92" s="2">
        <v>3</v>
      </c>
      <c r="B92" s="2">
        <f>SummaryU!B45+SummaryU!B78+SummaryU!B91</f>
        <v>0</v>
      </c>
      <c r="C92" s="2">
        <f>SummaryU!C45+SummaryU!C78+SummaryU!C91</f>
        <v>0</v>
      </c>
      <c r="D92" s="2">
        <f>SummaryU!D45+SummaryU!D78+SummaryU!D91</f>
        <v>0</v>
      </c>
      <c r="E92" s="2">
        <f>SummaryU!E45+SummaryU!E78+SummaryU!E91</f>
        <v>0</v>
      </c>
      <c r="F92" s="2">
        <f>SummaryU!F45+SummaryU!F78+SummaryU!F91</f>
        <v>0</v>
      </c>
      <c r="G92" s="2">
        <f>SummaryU!G45+SummaryU!G78+SummaryU!G91</f>
        <v>0</v>
      </c>
      <c r="H92" s="2">
        <f>SummaryU!H45+SummaryU!H78+SummaryU!H91</f>
        <v>0</v>
      </c>
      <c r="I92" s="2">
        <f>SummaryU!I45+SummaryU!I78+SummaryU!I91</f>
        <v>0</v>
      </c>
      <c r="K92" s="2">
        <v>3</v>
      </c>
      <c r="L92" s="2">
        <f>SummaryU!L45+SummaryU!B78+SummaryU!B91</f>
        <v>0</v>
      </c>
      <c r="M92" s="2">
        <f>SummaryU!M45+SummaryU!C78+SummaryU!C91</f>
        <v>0</v>
      </c>
      <c r="N92" s="2">
        <f>SummaryU!N45+SummaryU!D78+SummaryU!D91</f>
        <v>0</v>
      </c>
      <c r="O92" s="2">
        <f>SummaryU!O45+SummaryU!E78+SummaryU!E91</f>
        <v>0</v>
      </c>
      <c r="P92" s="2">
        <f>SummaryU!P45+SummaryU!F78+SummaryU!F91</f>
        <v>0</v>
      </c>
      <c r="Q92" s="2">
        <f>SummaryU!Q45+SummaryU!G78+SummaryU!G91</f>
        <v>0</v>
      </c>
      <c r="R92" s="2">
        <f>SummaryU!R45+SummaryU!H78+SummaryU!H91</f>
        <v>0</v>
      </c>
      <c r="S92" s="2">
        <f>SummaryU!S45+SummaryU!I78+SummaryU!I91</f>
        <v>0</v>
      </c>
      <c r="U92" s="2">
        <v>3</v>
      </c>
      <c r="V92" s="2">
        <f>SummaryU!V45+SummaryU!B78+SummaryU!B91</f>
        <v>0</v>
      </c>
      <c r="W92" s="2">
        <f>SummaryU!W45+SummaryU!C78+SummaryU!C91</f>
        <v>0</v>
      </c>
      <c r="X92" s="2">
        <f>SummaryU!X45+SummaryU!D78+SummaryU!D91</f>
        <v>0</v>
      </c>
      <c r="Y92" s="2">
        <f>SummaryU!Y45+SummaryU!E78+SummaryU!E91</f>
        <v>0</v>
      </c>
      <c r="Z92" s="2">
        <f>SummaryU!Z45+SummaryU!F78+SummaryU!F91</f>
        <v>0</v>
      </c>
      <c r="AA92" s="2">
        <f>SummaryU!AA45+SummaryU!G78+SummaryU!G91</f>
        <v>0</v>
      </c>
      <c r="AB92" s="2">
        <f>SummaryU!AB45+SummaryU!H78+SummaryU!H91</f>
        <v>0</v>
      </c>
      <c r="AC92" s="2">
        <f>SummaryU!AC45+SummaryU!I78+SummaryU!I91</f>
        <v>0</v>
      </c>
    </row>
    <row r="93" spans="1:29" x14ac:dyDescent="0.25">
      <c r="A93" s="2">
        <v>4</v>
      </c>
      <c r="B93" s="2">
        <f>SummaryU!B46+SummaryU!B79+SummaryU!B92</f>
        <v>0</v>
      </c>
      <c r="C93" s="2">
        <f>SummaryU!C46+SummaryU!C79+SummaryU!C92</f>
        <v>0</v>
      </c>
      <c r="D93" s="2">
        <f>SummaryU!D46+SummaryU!D79+SummaryU!D92</f>
        <v>0</v>
      </c>
      <c r="E93" s="2">
        <f>SummaryU!E46+SummaryU!E79+SummaryU!E92</f>
        <v>0</v>
      </c>
      <c r="F93" s="2">
        <f>SummaryU!F46+SummaryU!F79+SummaryU!F92</f>
        <v>0</v>
      </c>
      <c r="G93" s="2">
        <f>SummaryU!G46+SummaryU!G79+SummaryU!G92</f>
        <v>0</v>
      </c>
      <c r="H93" s="2">
        <f>SummaryU!H46+SummaryU!H79+SummaryU!H92</f>
        <v>0</v>
      </c>
      <c r="I93" s="2">
        <f>SummaryU!I46+SummaryU!I79+SummaryU!I92</f>
        <v>0</v>
      </c>
      <c r="K93" s="2">
        <v>4</v>
      </c>
      <c r="L93" s="2">
        <f>SummaryU!L46+SummaryU!B79+SummaryU!B92</f>
        <v>0</v>
      </c>
      <c r="M93" s="2">
        <f>SummaryU!M46+SummaryU!C79+SummaryU!C92</f>
        <v>0</v>
      </c>
      <c r="N93" s="2">
        <f>SummaryU!N46+SummaryU!D79+SummaryU!D92</f>
        <v>0</v>
      </c>
      <c r="O93" s="2">
        <f>SummaryU!O46+SummaryU!E79+SummaryU!E92</f>
        <v>0</v>
      </c>
      <c r="P93" s="2">
        <f>SummaryU!P46+SummaryU!F79+SummaryU!F92</f>
        <v>0</v>
      </c>
      <c r="Q93" s="2">
        <f>SummaryU!Q46+SummaryU!G79+SummaryU!G92</f>
        <v>0</v>
      </c>
      <c r="R93" s="2">
        <f>SummaryU!R46+SummaryU!H79+SummaryU!H92</f>
        <v>0</v>
      </c>
      <c r="S93" s="2">
        <f>SummaryU!S46+SummaryU!I79+SummaryU!I92</f>
        <v>0</v>
      </c>
      <c r="U93" s="2">
        <v>4</v>
      </c>
      <c r="V93" s="2">
        <f>SummaryU!V46+SummaryU!B79+SummaryU!B92</f>
        <v>0</v>
      </c>
      <c r="W93" s="2">
        <f>SummaryU!W46+SummaryU!C79+SummaryU!C92</f>
        <v>0</v>
      </c>
      <c r="X93" s="2">
        <f>SummaryU!X46+SummaryU!D79+SummaryU!D92</f>
        <v>0</v>
      </c>
      <c r="Y93" s="2">
        <f>SummaryU!Y46+SummaryU!E79+SummaryU!E92</f>
        <v>0</v>
      </c>
      <c r="Z93" s="2">
        <f>SummaryU!Z46+SummaryU!F79+SummaryU!F92</f>
        <v>0</v>
      </c>
      <c r="AA93" s="2">
        <f>SummaryU!AA46+SummaryU!G79+SummaryU!G92</f>
        <v>0</v>
      </c>
      <c r="AB93" s="2">
        <f>SummaryU!AB46+SummaryU!H79+SummaryU!H92</f>
        <v>0</v>
      </c>
      <c r="AC93" s="2">
        <f>SummaryU!AC46+SummaryU!I79+SummaryU!I92</f>
        <v>0</v>
      </c>
    </row>
    <row r="94" spans="1:29" x14ac:dyDescent="0.25">
      <c r="A94" s="2">
        <v>5</v>
      </c>
      <c r="B94" s="2">
        <f>SummaryU!B47+SummaryU!B80+SummaryU!B93</f>
        <v>0</v>
      </c>
      <c r="C94" s="2">
        <f>SummaryU!C47+SummaryU!C80+SummaryU!C93</f>
        <v>0</v>
      </c>
      <c r="D94" s="2">
        <f>SummaryU!D47+SummaryU!D80+SummaryU!D93</f>
        <v>0</v>
      </c>
      <c r="E94" s="2">
        <f>SummaryU!E47+SummaryU!E80+SummaryU!E93</f>
        <v>0</v>
      </c>
      <c r="F94" s="2">
        <f>SummaryU!F47+SummaryU!F80+SummaryU!F93</f>
        <v>0</v>
      </c>
      <c r="G94" s="2">
        <f>SummaryU!G47+SummaryU!G80+SummaryU!G93</f>
        <v>0</v>
      </c>
      <c r="H94" s="2">
        <f>SummaryU!H47+SummaryU!H80+SummaryU!H93</f>
        <v>0</v>
      </c>
      <c r="I94" s="2">
        <f>SummaryU!I47+SummaryU!I80+SummaryU!I93</f>
        <v>0</v>
      </c>
      <c r="K94" s="2">
        <v>5</v>
      </c>
      <c r="L94" s="2">
        <f>SummaryU!L47+SummaryU!B80+SummaryU!B93</f>
        <v>0</v>
      </c>
      <c r="M94" s="2">
        <f>SummaryU!M47+SummaryU!C80+SummaryU!C93</f>
        <v>0</v>
      </c>
      <c r="N94" s="2">
        <f>SummaryU!N47+SummaryU!D80+SummaryU!D93</f>
        <v>0</v>
      </c>
      <c r="O94" s="2">
        <f>SummaryU!O47+SummaryU!E80+SummaryU!E93</f>
        <v>0</v>
      </c>
      <c r="P94" s="2">
        <f>SummaryU!P47+SummaryU!F80+SummaryU!F93</f>
        <v>0</v>
      </c>
      <c r="Q94" s="2">
        <f>SummaryU!Q47+SummaryU!G80+SummaryU!G93</f>
        <v>0</v>
      </c>
      <c r="R94" s="2">
        <f>SummaryU!R47+SummaryU!H80+SummaryU!H93</f>
        <v>0</v>
      </c>
      <c r="S94" s="2">
        <f>SummaryU!S47+SummaryU!I80+SummaryU!I93</f>
        <v>0</v>
      </c>
      <c r="U94" s="2">
        <v>5</v>
      </c>
      <c r="V94" s="2">
        <f>SummaryU!V47+SummaryU!B80+SummaryU!B93</f>
        <v>0</v>
      </c>
      <c r="W94" s="2">
        <f>SummaryU!W47+SummaryU!C80+SummaryU!C93</f>
        <v>0</v>
      </c>
      <c r="X94" s="2">
        <f>SummaryU!X47+SummaryU!D80+SummaryU!D93</f>
        <v>0</v>
      </c>
      <c r="Y94" s="2">
        <f>SummaryU!Y47+SummaryU!E80+SummaryU!E93</f>
        <v>0</v>
      </c>
      <c r="Z94" s="2">
        <f>SummaryU!Z47+SummaryU!F80+SummaryU!F93</f>
        <v>0</v>
      </c>
      <c r="AA94" s="2">
        <f>SummaryU!AA47+SummaryU!G80+SummaryU!G93</f>
        <v>0</v>
      </c>
      <c r="AB94" s="2">
        <f>SummaryU!AB47+SummaryU!H80+SummaryU!H93</f>
        <v>0</v>
      </c>
      <c r="AC94" s="2">
        <f>SummaryU!AC47+SummaryU!I80+SummaryU!I93</f>
        <v>0</v>
      </c>
    </row>
    <row r="95" spans="1:29" x14ac:dyDescent="0.25">
      <c r="A95" s="2">
        <v>6</v>
      </c>
      <c r="B95" s="2">
        <f>SummaryU!B48+SummaryU!B81+SummaryU!B94</f>
        <v>0</v>
      </c>
      <c r="C95" s="2">
        <f>SummaryU!C48+SummaryU!C81+SummaryU!C94</f>
        <v>0</v>
      </c>
      <c r="D95" s="2">
        <f>SummaryU!D48+SummaryU!D81+SummaryU!D94</f>
        <v>0</v>
      </c>
      <c r="E95" s="2">
        <f>SummaryU!E48+SummaryU!E81+SummaryU!E94</f>
        <v>0</v>
      </c>
      <c r="F95" s="2">
        <f>SummaryU!F48+SummaryU!F81+SummaryU!F94</f>
        <v>0</v>
      </c>
      <c r="G95" s="2">
        <f>SummaryU!G48+SummaryU!G81+SummaryU!G94</f>
        <v>0</v>
      </c>
      <c r="H95" s="2">
        <f>SummaryU!H48+SummaryU!H81+SummaryU!H94</f>
        <v>0</v>
      </c>
      <c r="I95" s="2">
        <f>SummaryU!I48+SummaryU!I81+SummaryU!I94</f>
        <v>0</v>
      </c>
      <c r="K95" s="2">
        <v>6</v>
      </c>
      <c r="L95" s="2">
        <f>SummaryU!L48+SummaryU!B81+SummaryU!B94</f>
        <v>0</v>
      </c>
      <c r="M95" s="2">
        <f>SummaryU!M48+SummaryU!C81+SummaryU!C94</f>
        <v>0</v>
      </c>
      <c r="N95" s="2">
        <f>SummaryU!N48+SummaryU!D81+SummaryU!D94</f>
        <v>0</v>
      </c>
      <c r="O95" s="2">
        <f>SummaryU!O48+SummaryU!E81+SummaryU!E94</f>
        <v>0</v>
      </c>
      <c r="P95" s="2">
        <f>SummaryU!P48+SummaryU!F81+SummaryU!F94</f>
        <v>0</v>
      </c>
      <c r="Q95" s="2">
        <f>SummaryU!Q48+SummaryU!G81+SummaryU!G94</f>
        <v>0</v>
      </c>
      <c r="R95" s="2">
        <f>SummaryU!R48+SummaryU!H81+SummaryU!H94</f>
        <v>0</v>
      </c>
      <c r="S95" s="2">
        <f>SummaryU!S48+SummaryU!I81+SummaryU!I94</f>
        <v>0</v>
      </c>
      <c r="U95" s="2">
        <v>6</v>
      </c>
      <c r="V95" s="2">
        <f>SummaryU!V48+SummaryU!B81+SummaryU!B94</f>
        <v>0</v>
      </c>
      <c r="W95" s="2">
        <f>SummaryU!W48+SummaryU!C81+SummaryU!C94</f>
        <v>0</v>
      </c>
      <c r="X95" s="2">
        <f>SummaryU!X48+SummaryU!D81+SummaryU!D94</f>
        <v>0</v>
      </c>
      <c r="Y95" s="2">
        <f>SummaryU!Y48+SummaryU!E81+SummaryU!E94</f>
        <v>0</v>
      </c>
      <c r="Z95" s="2">
        <f>SummaryU!Z48+SummaryU!F81+SummaryU!F94</f>
        <v>0</v>
      </c>
      <c r="AA95" s="2">
        <f>SummaryU!AA48+SummaryU!G81+SummaryU!G94</f>
        <v>0</v>
      </c>
      <c r="AB95" s="2">
        <f>SummaryU!AB48+SummaryU!H81+SummaryU!H94</f>
        <v>0</v>
      </c>
      <c r="AC95" s="2">
        <f>SummaryU!AC48+SummaryU!I81+SummaryU!I94</f>
        <v>0</v>
      </c>
    </row>
    <row r="96" spans="1:29" x14ac:dyDescent="0.25">
      <c r="A96" s="2">
        <v>7</v>
      </c>
      <c r="B96" s="2">
        <f>SummaryU!B49+SummaryU!B82+SummaryU!B95</f>
        <v>0</v>
      </c>
      <c r="C96" s="2">
        <f>SummaryU!C49+SummaryU!C82+SummaryU!C95</f>
        <v>0</v>
      </c>
      <c r="D96" s="2">
        <f>SummaryU!D49+SummaryU!D82+SummaryU!D95</f>
        <v>0</v>
      </c>
      <c r="E96" s="2">
        <f>SummaryU!E49+SummaryU!E82+SummaryU!E95</f>
        <v>0</v>
      </c>
      <c r="F96" s="2">
        <f>SummaryU!F49+SummaryU!F82+SummaryU!F95</f>
        <v>0</v>
      </c>
      <c r="G96" s="2">
        <f>SummaryU!G49+SummaryU!G82+SummaryU!G95</f>
        <v>0</v>
      </c>
      <c r="H96" s="2">
        <f>SummaryU!H49+SummaryU!H82+SummaryU!H95</f>
        <v>0</v>
      </c>
      <c r="I96" s="2">
        <f>SummaryU!I49+SummaryU!I82+SummaryU!I95</f>
        <v>0</v>
      </c>
      <c r="K96" s="2">
        <v>7</v>
      </c>
      <c r="L96" s="2">
        <f>SummaryU!L49+SummaryU!B82+SummaryU!B95</f>
        <v>0</v>
      </c>
      <c r="M96" s="2">
        <f>SummaryU!M49+SummaryU!C82+SummaryU!C95</f>
        <v>0</v>
      </c>
      <c r="N96" s="2">
        <f>SummaryU!N49+SummaryU!D82+SummaryU!D95</f>
        <v>0</v>
      </c>
      <c r="O96" s="2">
        <f>SummaryU!O49+SummaryU!E82+SummaryU!E95</f>
        <v>0</v>
      </c>
      <c r="P96" s="2">
        <f>SummaryU!P49+SummaryU!F82+SummaryU!F95</f>
        <v>0</v>
      </c>
      <c r="Q96" s="2">
        <f>SummaryU!Q49+SummaryU!G82+SummaryU!G95</f>
        <v>0</v>
      </c>
      <c r="R96" s="2">
        <f>SummaryU!R49+SummaryU!H82+SummaryU!H95</f>
        <v>0</v>
      </c>
      <c r="S96" s="2">
        <f>SummaryU!S49+SummaryU!I82+SummaryU!I95</f>
        <v>0</v>
      </c>
      <c r="U96" s="2">
        <v>7</v>
      </c>
      <c r="V96" s="2">
        <f>SummaryU!V49+SummaryU!B82+SummaryU!B95</f>
        <v>0</v>
      </c>
      <c r="W96" s="2">
        <f>SummaryU!W49+SummaryU!C82+SummaryU!C95</f>
        <v>0</v>
      </c>
      <c r="X96" s="2">
        <f>SummaryU!X49+SummaryU!D82+SummaryU!D95</f>
        <v>0</v>
      </c>
      <c r="Y96" s="2">
        <f>SummaryU!Y49+SummaryU!E82+SummaryU!E95</f>
        <v>0</v>
      </c>
      <c r="Z96" s="2">
        <f>SummaryU!Z49+SummaryU!F82+SummaryU!F95</f>
        <v>0</v>
      </c>
      <c r="AA96" s="2">
        <f>SummaryU!AA49+SummaryU!G82+SummaryU!G95</f>
        <v>0</v>
      </c>
      <c r="AB96" s="2">
        <f>SummaryU!AB49+SummaryU!H82+SummaryU!H95</f>
        <v>0</v>
      </c>
      <c r="AC96" s="2">
        <f>SummaryU!AC49+SummaryU!I82+SummaryU!I95</f>
        <v>0</v>
      </c>
    </row>
    <row r="97" spans="1:29" x14ac:dyDescent="0.25">
      <c r="A97" s="2">
        <v>8</v>
      </c>
      <c r="B97" s="2">
        <f>SummaryU!B50+SummaryU!B83+SummaryU!B96</f>
        <v>0</v>
      </c>
      <c r="C97" s="2">
        <f>SummaryU!C50+SummaryU!C83+SummaryU!C96</f>
        <v>0</v>
      </c>
      <c r="D97" s="2">
        <f>SummaryU!D50+SummaryU!D83+SummaryU!D96</f>
        <v>0</v>
      </c>
      <c r="E97" s="2">
        <f>SummaryU!E50+SummaryU!E83+SummaryU!E96</f>
        <v>0</v>
      </c>
      <c r="F97" s="2">
        <f>SummaryU!F50+SummaryU!F83+SummaryU!F96</f>
        <v>0</v>
      </c>
      <c r="G97" s="2">
        <f>SummaryU!G50+SummaryU!G83+SummaryU!G96</f>
        <v>0</v>
      </c>
      <c r="H97" s="2">
        <f>SummaryU!H50+SummaryU!H83+SummaryU!H96</f>
        <v>0</v>
      </c>
      <c r="I97" s="2">
        <f>SummaryU!I50+SummaryU!I83+SummaryU!I96</f>
        <v>0</v>
      </c>
      <c r="K97" s="2">
        <v>8</v>
      </c>
      <c r="L97" s="2">
        <f>SummaryU!L50+SummaryU!B83+SummaryU!B96</f>
        <v>0</v>
      </c>
      <c r="M97" s="2">
        <f>SummaryU!M50+SummaryU!C83+SummaryU!C96</f>
        <v>0</v>
      </c>
      <c r="N97" s="2">
        <f>SummaryU!N50+SummaryU!D83+SummaryU!D96</f>
        <v>0</v>
      </c>
      <c r="O97" s="2">
        <f>SummaryU!O50+SummaryU!E83+SummaryU!E96</f>
        <v>0</v>
      </c>
      <c r="P97" s="2">
        <f>SummaryU!P50+SummaryU!F83+SummaryU!F96</f>
        <v>0</v>
      </c>
      <c r="Q97" s="2">
        <f>SummaryU!Q50+SummaryU!G83+SummaryU!G96</f>
        <v>0</v>
      </c>
      <c r="R97" s="2">
        <f>SummaryU!R50+SummaryU!H83+SummaryU!H96</f>
        <v>0</v>
      </c>
      <c r="S97" s="2">
        <f>SummaryU!S50+SummaryU!I83+SummaryU!I96</f>
        <v>0</v>
      </c>
      <c r="U97" s="2">
        <v>8</v>
      </c>
      <c r="V97" s="2">
        <f>SummaryU!V50+SummaryU!B83+SummaryU!B96</f>
        <v>0</v>
      </c>
      <c r="W97" s="2">
        <f>SummaryU!W50+SummaryU!C83+SummaryU!C96</f>
        <v>0</v>
      </c>
      <c r="X97" s="2">
        <f>SummaryU!X50+SummaryU!D83+SummaryU!D96</f>
        <v>0</v>
      </c>
      <c r="Y97" s="2">
        <f>SummaryU!Y50+SummaryU!E83+SummaryU!E96</f>
        <v>0</v>
      </c>
      <c r="Z97" s="2">
        <f>SummaryU!Z50+SummaryU!F83+SummaryU!F96</f>
        <v>0</v>
      </c>
      <c r="AA97" s="2">
        <f>SummaryU!AA50+SummaryU!G83+SummaryU!G96</f>
        <v>0</v>
      </c>
      <c r="AB97" s="2">
        <f>SummaryU!AB50+SummaryU!H83+SummaryU!H96</f>
        <v>0</v>
      </c>
      <c r="AC97" s="2">
        <f>SummaryU!AC50+SummaryU!I83+SummaryU!I96</f>
        <v>0</v>
      </c>
    </row>
    <row r="98" spans="1:29" x14ac:dyDescent="0.25">
      <c r="A98" s="2">
        <v>9</v>
      </c>
      <c r="B98" s="2">
        <f>SummaryU!B51+SummaryU!B84+SummaryU!B97</f>
        <v>0</v>
      </c>
      <c r="C98" s="2">
        <f>SummaryU!C51+SummaryU!C84+SummaryU!C97</f>
        <v>0</v>
      </c>
      <c r="D98" s="2">
        <f>SummaryU!D51+SummaryU!D84+SummaryU!D97</f>
        <v>0</v>
      </c>
      <c r="E98" s="2">
        <f>SummaryU!E51+SummaryU!E84+SummaryU!E97</f>
        <v>0</v>
      </c>
      <c r="F98" s="2">
        <f>SummaryU!F51+SummaryU!F84+SummaryU!F97</f>
        <v>0</v>
      </c>
      <c r="G98" s="2">
        <f>SummaryU!G51+SummaryU!G84+SummaryU!G97</f>
        <v>0</v>
      </c>
      <c r="H98" s="2">
        <f>SummaryU!H51+SummaryU!H84+SummaryU!H97</f>
        <v>0</v>
      </c>
      <c r="I98" s="2">
        <f>SummaryU!I51+SummaryU!I84+SummaryU!I97</f>
        <v>0</v>
      </c>
      <c r="K98" s="2">
        <v>9</v>
      </c>
      <c r="L98" s="2">
        <f>SummaryU!L51+SummaryU!B84+SummaryU!B97</f>
        <v>0</v>
      </c>
      <c r="M98" s="2">
        <f>SummaryU!M51+SummaryU!C84+SummaryU!C97</f>
        <v>0</v>
      </c>
      <c r="N98" s="2">
        <f>SummaryU!N51+SummaryU!D84+SummaryU!D97</f>
        <v>0</v>
      </c>
      <c r="O98" s="2">
        <f>SummaryU!O51+SummaryU!E84+SummaryU!E97</f>
        <v>0</v>
      </c>
      <c r="P98" s="2">
        <f>SummaryU!P51+SummaryU!F84+SummaryU!F97</f>
        <v>0</v>
      </c>
      <c r="Q98" s="2">
        <f>SummaryU!Q51+SummaryU!G84+SummaryU!G97</f>
        <v>0</v>
      </c>
      <c r="R98" s="2">
        <f>SummaryU!R51+SummaryU!H84+SummaryU!H97</f>
        <v>0</v>
      </c>
      <c r="S98" s="2">
        <f>SummaryU!S51+SummaryU!I84+SummaryU!I97</f>
        <v>0</v>
      </c>
      <c r="U98" s="2">
        <v>9</v>
      </c>
      <c r="V98" s="2">
        <f>SummaryU!V51+SummaryU!B84+SummaryU!B97</f>
        <v>0</v>
      </c>
      <c r="W98" s="2">
        <f>SummaryU!W51+SummaryU!C84+SummaryU!C97</f>
        <v>0</v>
      </c>
      <c r="X98" s="2">
        <f>SummaryU!X51+SummaryU!D84+SummaryU!D97</f>
        <v>0</v>
      </c>
      <c r="Y98" s="2">
        <f>SummaryU!Y51+SummaryU!E84+SummaryU!E97</f>
        <v>0</v>
      </c>
      <c r="Z98" s="2">
        <f>SummaryU!Z51+SummaryU!F84+SummaryU!F97</f>
        <v>0</v>
      </c>
      <c r="AA98" s="2">
        <f>SummaryU!AA51+SummaryU!G84+SummaryU!G97</f>
        <v>0</v>
      </c>
      <c r="AB98" s="2">
        <f>SummaryU!AB51+SummaryU!H84+SummaryU!H97</f>
        <v>0</v>
      </c>
      <c r="AC98" s="2">
        <f>SummaryU!AC51+SummaryU!I84+SummaryU!I97</f>
        <v>0</v>
      </c>
    </row>
    <row r="100" spans="1:29" x14ac:dyDescent="0.25">
      <c r="B100">
        <f>SUM(B89:B98)</f>
        <v>0</v>
      </c>
      <c r="C100">
        <f t="shared" ref="C100:I100" si="8">SUM(C89:C98)</f>
        <v>0</v>
      </c>
      <c r="D100">
        <f t="shared" si="8"/>
        <v>0</v>
      </c>
      <c r="E100">
        <f t="shared" si="8"/>
        <v>0</v>
      </c>
      <c r="F100">
        <f t="shared" si="8"/>
        <v>0</v>
      </c>
      <c r="G100">
        <f t="shared" si="8"/>
        <v>0</v>
      </c>
      <c r="H100">
        <f t="shared" si="8"/>
        <v>0</v>
      </c>
      <c r="I100">
        <f t="shared" si="8"/>
        <v>0</v>
      </c>
      <c r="L100">
        <f>SUM(L89:L98)</f>
        <v>0</v>
      </c>
      <c r="M100">
        <f t="shared" ref="M100:S100" si="9">SUM(M89:M98)</f>
        <v>0</v>
      </c>
      <c r="N100">
        <f t="shared" si="9"/>
        <v>0</v>
      </c>
      <c r="O100">
        <f t="shared" si="9"/>
        <v>0</v>
      </c>
      <c r="P100">
        <f t="shared" si="9"/>
        <v>0</v>
      </c>
      <c r="Q100">
        <f t="shared" si="9"/>
        <v>0</v>
      </c>
      <c r="R100">
        <f t="shared" si="9"/>
        <v>0</v>
      </c>
      <c r="S100">
        <f t="shared" si="9"/>
        <v>0</v>
      </c>
      <c r="V100">
        <f>SUM(V89:V98)</f>
        <v>0</v>
      </c>
      <c r="W100">
        <f t="shared" ref="W100:AC100" si="10">SUM(W89:W98)</f>
        <v>0</v>
      </c>
      <c r="X100">
        <f t="shared" si="10"/>
        <v>0</v>
      </c>
      <c r="Y100">
        <f t="shared" si="10"/>
        <v>0</v>
      </c>
      <c r="Z100">
        <f t="shared" si="10"/>
        <v>0</v>
      </c>
      <c r="AA100">
        <f t="shared" si="10"/>
        <v>0</v>
      </c>
      <c r="AB100">
        <f t="shared" si="10"/>
        <v>0</v>
      </c>
      <c r="AC100">
        <f t="shared" si="10"/>
        <v>0</v>
      </c>
    </row>
    <row r="121" spans="1:29" x14ac:dyDescent="0.25">
      <c r="C121" s="31" t="s">
        <v>0</v>
      </c>
      <c r="D121" s="32">
        <v>1.2</v>
      </c>
      <c r="M121" s="31" t="s">
        <v>0</v>
      </c>
      <c r="N121" s="32">
        <v>1.2</v>
      </c>
      <c r="W121" s="31" t="s">
        <v>0</v>
      </c>
      <c r="X121" s="32">
        <v>1.2</v>
      </c>
    </row>
    <row r="122" spans="1:29" x14ac:dyDescent="0.25">
      <c r="C122" s="31" t="s">
        <v>1</v>
      </c>
      <c r="D122" s="31">
        <v>0.5</v>
      </c>
      <c r="M122" s="31" t="s">
        <v>1</v>
      </c>
      <c r="N122" s="31">
        <v>1</v>
      </c>
      <c r="W122" s="31" t="s">
        <v>1</v>
      </c>
      <c r="X122" s="31">
        <v>2</v>
      </c>
    </row>
    <row r="123" spans="1:29" x14ac:dyDescent="0.25">
      <c r="C123" s="31" t="s">
        <v>2</v>
      </c>
      <c r="D123" s="31">
        <v>0.8</v>
      </c>
      <c r="M123" s="31" t="s">
        <v>2</v>
      </c>
      <c r="N123" s="31">
        <v>0.8</v>
      </c>
      <c r="W123" s="31" t="s">
        <v>2</v>
      </c>
      <c r="X123" s="31">
        <v>0.8</v>
      </c>
    </row>
    <row r="125" spans="1:29" x14ac:dyDescent="0.25">
      <c r="A125" s="59" t="s">
        <v>3</v>
      </c>
      <c r="B125" s="61" t="s">
        <v>4</v>
      </c>
      <c r="C125" s="61"/>
      <c r="D125" s="61"/>
      <c r="E125" s="61"/>
      <c r="F125" s="61" t="s">
        <v>5</v>
      </c>
      <c r="G125" s="61"/>
      <c r="H125" s="61"/>
      <c r="I125" s="61"/>
      <c r="K125" s="59" t="s">
        <v>3</v>
      </c>
      <c r="L125" s="61" t="s">
        <v>4</v>
      </c>
      <c r="M125" s="61"/>
      <c r="N125" s="61"/>
      <c r="O125" s="61"/>
      <c r="P125" s="61" t="s">
        <v>5</v>
      </c>
      <c r="Q125" s="61"/>
      <c r="R125" s="61"/>
      <c r="S125" s="61"/>
      <c r="U125" s="59" t="s">
        <v>3</v>
      </c>
      <c r="V125" s="61" t="s">
        <v>4</v>
      </c>
      <c r="W125" s="61"/>
      <c r="X125" s="61"/>
      <c r="Y125" s="61"/>
      <c r="Z125" s="61" t="s">
        <v>5</v>
      </c>
      <c r="AA125" s="61"/>
      <c r="AB125" s="61"/>
      <c r="AC125" s="61"/>
    </row>
    <row r="126" spans="1:29" x14ac:dyDescent="0.25">
      <c r="A126" s="60"/>
      <c r="B126" s="5" t="s">
        <v>6</v>
      </c>
      <c r="C126" s="3" t="s">
        <v>7</v>
      </c>
      <c r="D126" s="3" t="s">
        <v>8</v>
      </c>
      <c r="E126" s="3" t="s">
        <v>9</v>
      </c>
      <c r="F126" s="5" t="s">
        <v>6</v>
      </c>
      <c r="G126" s="3" t="s">
        <v>7</v>
      </c>
      <c r="H126" s="3" t="s">
        <v>8</v>
      </c>
      <c r="I126" s="3" t="s">
        <v>9</v>
      </c>
      <c r="K126" s="60"/>
      <c r="L126" s="5" t="s">
        <v>6</v>
      </c>
      <c r="M126" s="3" t="s">
        <v>7</v>
      </c>
      <c r="N126" s="3" t="s">
        <v>8</v>
      </c>
      <c r="O126" s="3" t="s">
        <v>9</v>
      </c>
      <c r="P126" s="5" t="s">
        <v>6</v>
      </c>
      <c r="Q126" s="3" t="s">
        <v>7</v>
      </c>
      <c r="R126" s="3" t="s">
        <v>8</v>
      </c>
      <c r="S126" s="3" t="s">
        <v>9</v>
      </c>
      <c r="U126" s="60"/>
      <c r="V126" s="5" t="s">
        <v>6</v>
      </c>
      <c r="W126" s="3" t="s">
        <v>7</v>
      </c>
      <c r="X126" s="3" t="s">
        <v>8</v>
      </c>
      <c r="Y126" s="3" t="s">
        <v>9</v>
      </c>
      <c r="Z126" s="5" t="s">
        <v>6</v>
      </c>
      <c r="AA126" s="3" t="s">
        <v>7</v>
      </c>
      <c r="AB126" s="3" t="s">
        <v>8</v>
      </c>
      <c r="AC126" s="3" t="s">
        <v>9</v>
      </c>
    </row>
    <row r="127" spans="1:29" x14ac:dyDescent="0.25">
      <c r="A127" s="2">
        <v>0</v>
      </c>
      <c r="B127" s="2">
        <f>SummaryU!B59+SummaryU!B75+SummaryU!B88</f>
        <v>0</v>
      </c>
      <c r="C127" s="2">
        <f>SummaryU!C59+SummaryU!C75+SummaryU!C88</f>
        <v>0</v>
      </c>
      <c r="D127" s="2">
        <f>SummaryU!D59+SummaryU!D75+SummaryU!D88</f>
        <v>0</v>
      </c>
      <c r="E127" s="2">
        <f>SummaryU!E59+SummaryU!E75+SummaryU!E88</f>
        <v>0</v>
      </c>
      <c r="F127" s="2">
        <f>SummaryU!F59+SummaryU!F75+SummaryU!F88</f>
        <v>0</v>
      </c>
      <c r="G127" s="2">
        <f>SummaryU!G59+SummaryU!G75+SummaryU!G88</f>
        <v>0</v>
      </c>
      <c r="H127" s="2">
        <f>SummaryU!H59+SummaryU!H75+SummaryU!H88</f>
        <v>0</v>
      </c>
      <c r="I127" s="2">
        <f>SummaryU!I59+SummaryU!I75+SummaryU!I88</f>
        <v>0</v>
      </c>
      <c r="K127" s="2">
        <v>0</v>
      </c>
      <c r="L127" s="2">
        <f>SummaryU!L59+SummaryU!B75+SummaryU!B88</f>
        <v>0</v>
      </c>
      <c r="M127" s="2">
        <f>SummaryU!M59+SummaryU!C75+SummaryU!C88</f>
        <v>0</v>
      </c>
      <c r="N127" s="2">
        <f>SummaryU!N59+SummaryU!D75+SummaryU!D88</f>
        <v>0</v>
      </c>
      <c r="O127" s="2">
        <f>SummaryU!O59+SummaryU!E75+SummaryU!E88</f>
        <v>0</v>
      </c>
      <c r="P127" s="2">
        <f>SummaryU!P59+SummaryU!F75+SummaryU!F88</f>
        <v>0</v>
      </c>
      <c r="Q127" s="2">
        <f>SummaryU!Q59+SummaryU!G75+SummaryU!G88</f>
        <v>0</v>
      </c>
      <c r="R127" s="2">
        <f>SummaryU!R59+SummaryU!H75+SummaryU!H88</f>
        <v>0</v>
      </c>
      <c r="S127" s="2">
        <f>SummaryU!S59+SummaryU!I75+SummaryU!I88</f>
        <v>0</v>
      </c>
      <c r="U127" s="2">
        <v>0</v>
      </c>
      <c r="V127" s="2">
        <f>SummaryU!V59+SummaryU!B75+SummaryU!B88</f>
        <v>0</v>
      </c>
      <c r="W127" s="2">
        <f>SummaryU!W59+SummaryU!C75+SummaryU!C88</f>
        <v>0</v>
      </c>
      <c r="X127" s="2">
        <f>SummaryU!X59+SummaryU!D75+SummaryU!D88</f>
        <v>0</v>
      </c>
      <c r="Y127" s="2">
        <f>SummaryU!Y59+SummaryU!E75+SummaryU!E88</f>
        <v>0</v>
      </c>
      <c r="Z127" s="2">
        <f>SummaryU!Z59+SummaryU!F75+SummaryU!F88</f>
        <v>0</v>
      </c>
      <c r="AA127" s="2">
        <f>SummaryU!AA59+SummaryU!G75+SummaryU!G88</f>
        <v>0</v>
      </c>
      <c r="AB127" s="2">
        <f>SummaryU!AB59+SummaryU!H75+SummaryU!H88</f>
        <v>0</v>
      </c>
      <c r="AC127" s="2">
        <f>SummaryU!AC59+SummaryU!I75+SummaryU!I88</f>
        <v>0</v>
      </c>
    </row>
    <row r="128" spans="1:29" x14ac:dyDescent="0.25">
      <c r="A128" s="2">
        <v>1</v>
      </c>
      <c r="B128" s="2">
        <f>SummaryU!B60+SummaryU!B76+SummaryU!B89</f>
        <v>0</v>
      </c>
      <c r="C128" s="2">
        <f>SummaryU!C60+SummaryU!C76+SummaryU!C89</f>
        <v>0</v>
      </c>
      <c r="D128" s="2">
        <f>SummaryU!D60+SummaryU!D76+SummaryU!D89</f>
        <v>0</v>
      </c>
      <c r="E128" s="2">
        <f>SummaryU!E60+SummaryU!E76+SummaryU!E89</f>
        <v>0</v>
      </c>
      <c r="F128" s="2">
        <f>SummaryU!F60+SummaryU!F76+SummaryU!F89</f>
        <v>0</v>
      </c>
      <c r="G128" s="2">
        <f>SummaryU!G60+SummaryU!G76+SummaryU!G89</f>
        <v>0</v>
      </c>
      <c r="H128" s="2">
        <f>SummaryU!H60+SummaryU!H76+SummaryU!H89</f>
        <v>0</v>
      </c>
      <c r="I128" s="2">
        <f>SummaryU!I60+SummaryU!I76+SummaryU!I89</f>
        <v>0</v>
      </c>
      <c r="K128" s="2">
        <v>1</v>
      </c>
      <c r="L128" s="2">
        <f>SummaryU!L60+SummaryU!B76+SummaryU!B89</f>
        <v>0</v>
      </c>
      <c r="M128" s="2">
        <f>SummaryU!M60+SummaryU!C76+SummaryU!C89</f>
        <v>0</v>
      </c>
      <c r="N128" s="2">
        <f>SummaryU!N60+SummaryU!D76+SummaryU!D89</f>
        <v>0</v>
      </c>
      <c r="O128" s="2">
        <f>SummaryU!O60+SummaryU!E76+SummaryU!E89</f>
        <v>0</v>
      </c>
      <c r="P128" s="2">
        <f>SummaryU!P60+SummaryU!F76+SummaryU!F89</f>
        <v>0</v>
      </c>
      <c r="Q128" s="2">
        <f>SummaryU!Q60+SummaryU!G76+SummaryU!G89</f>
        <v>0</v>
      </c>
      <c r="R128" s="2">
        <f>SummaryU!R60+SummaryU!H76+SummaryU!H89</f>
        <v>0</v>
      </c>
      <c r="S128" s="2">
        <f>SummaryU!S60+SummaryU!I76+SummaryU!I89</f>
        <v>0</v>
      </c>
      <c r="U128" s="2">
        <v>1</v>
      </c>
      <c r="V128" s="2">
        <f>SummaryU!V60+SummaryU!B76+SummaryU!B89</f>
        <v>0</v>
      </c>
      <c r="W128" s="2">
        <f>SummaryU!W60+SummaryU!C76+SummaryU!C89</f>
        <v>0</v>
      </c>
      <c r="X128" s="2">
        <f>SummaryU!X60+SummaryU!D76+SummaryU!D89</f>
        <v>0</v>
      </c>
      <c r="Y128" s="2">
        <f>SummaryU!Y60+SummaryU!E76+SummaryU!E89</f>
        <v>0</v>
      </c>
      <c r="Z128" s="2">
        <f>SummaryU!Z60+SummaryU!F76+SummaryU!F89</f>
        <v>0</v>
      </c>
      <c r="AA128" s="2">
        <f>SummaryU!AA60+SummaryU!G76+SummaryU!G89</f>
        <v>0</v>
      </c>
      <c r="AB128" s="2">
        <f>SummaryU!AB60+SummaryU!H76+SummaryU!H89</f>
        <v>0</v>
      </c>
      <c r="AC128" s="2">
        <f>SummaryU!AC60+SummaryU!I76+SummaryU!I89</f>
        <v>0</v>
      </c>
    </row>
    <row r="129" spans="1:29" x14ac:dyDescent="0.25">
      <c r="A129" s="2">
        <v>2</v>
      </c>
      <c r="B129" s="2">
        <f>SummaryU!B61+SummaryU!B77+SummaryU!B90</f>
        <v>0</v>
      </c>
      <c r="C129" s="2">
        <f>SummaryU!C61+SummaryU!C77+SummaryU!C90</f>
        <v>0</v>
      </c>
      <c r="D129" s="2">
        <f>SummaryU!D61+SummaryU!D77+SummaryU!D90</f>
        <v>0</v>
      </c>
      <c r="E129" s="2">
        <f>SummaryU!E61+SummaryU!E77+SummaryU!E90</f>
        <v>0</v>
      </c>
      <c r="F129" s="2">
        <f>SummaryU!F61+SummaryU!F77+SummaryU!F90</f>
        <v>0</v>
      </c>
      <c r="G129" s="2">
        <f>SummaryU!G61+SummaryU!G77+SummaryU!G90</f>
        <v>0</v>
      </c>
      <c r="H129" s="2">
        <f>SummaryU!H61+SummaryU!H77+SummaryU!H90</f>
        <v>0</v>
      </c>
      <c r="I129" s="2">
        <f>SummaryU!I61+SummaryU!I77+SummaryU!I90</f>
        <v>0</v>
      </c>
      <c r="K129" s="2">
        <v>2</v>
      </c>
      <c r="L129" s="2">
        <f>SummaryU!L61+SummaryU!B77+SummaryU!B90</f>
        <v>0</v>
      </c>
      <c r="M129" s="2">
        <f>SummaryU!M61+SummaryU!C77+SummaryU!C90</f>
        <v>0</v>
      </c>
      <c r="N129" s="2">
        <f>SummaryU!N61+SummaryU!D77+SummaryU!D90</f>
        <v>0</v>
      </c>
      <c r="O129" s="2">
        <f>SummaryU!O61+SummaryU!E77+SummaryU!E90</f>
        <v>0</v>
      </c>
      <c r="P129" s="2">
        <f>SummaryU!P61+SummaryU!F77+SummaryU!F90</f>
        <v>0</v>
      </c>
      <c r="Q129" s="2">
        <f>SummaryU!Q61+SummaryU!G77+SummaryU!G90</f>
        <v>0</v>
      </c>
      <c r="R129" s="2">
        <f>SummaryU!R61+SummaryU!H77+SummaryU!H90</f>
        <v>0</v>
      </c>
      <c r="S129" s="2">
        <f>SummaryU!S61+SummaryU!I77+SummaryU!I90</f>
        <v>0</v>
      </c>
      <c r="U129" s="2">
        <v>2</v>
      </c>
      <c r="V129" s="2">
        <f>SummaryU!V61+SummaryU!B77+SummaryU!B90</f>
        <v>0</v>
      </c>
      <c r="W129" s="2">
        <f>SummaryU!W61+SummaryU!C77+SummaryU!C90</f>
        <v>0</v>
      </c>
      <c r="X129" s="2">
        <f>SummaryU!X61+SummaryU!D77+SummaryU!D90</f>
        <v>0</v>
      </c>
      <c r="Y129" s="2">
        <f>SummaryU!Y61+SummaryU!E77+SummaryU!E90</f>
        <v>0</v>
      </c>
      <c r="Z129" s="2">
        <f>SummaryU!Z61+SummaryU!F77+SummaryU!F90</f>
        <v>0</v>
      </c>
      <c r="AA129" s="2">
        <f>SummaryU!AA61+SummaryU!G77+SummaryU!G90</f>
        <v>0</v>
      </c>
      <c r="AB129" s="2">
        <f>SummaryU!AB61+SummaryU!H77+SummaryU!H90</f>
        <v>0</v>
      </c>
      <c r="AC129" s="2">
        <f>SummaryU!AC61+SummaryU!I77+SummaryU!I90</f>
        <v>0</v>
      </c>
    </row>
    <row r="130" spans="1:29" x14ac:dyDescent="0.25">
      <c r="A130" s="2">
        <v>3</v>
      </c>
      <c r="B130" s="2">
        <f>SummaryU!B62+SummaryU!B78+SummaryU!B91</f>
        <v>0</v>
      </c>
      <c r="C130" s="2">
        <f>SummaryU!C62+SummaryU!C78+SummaryU!C91</f>
        <v>0</v>
      </c>
      <c r="D130" s="2">
        <f>SummaryU!D62+SummaryU!D78+SummaryU!D91</f>
        <v>0</v>
      </c>
      <c r="E130" s="2">
        <f>SummaryU!E62+SummaryU!E78+SummaryU!E91</f>
        <v>0</v>
      </c>
      <c r="F130" s="2">
        <f>SummaryU!F62+SummaryU!F78+SummaryU!F91</f>
        <v>0</v>
      </c>
      <c r="G130" s="2">
        <f>SummaryU!G62+SummaryU!G78+SummaryU!G91</f>
        <v>0</v>
      </c>
      <c r="H130" s="2">
        <f>SummaryU!H62+SummaryU!H78+SummaryU!H91</f>
        <v>0</v>
      </c>
      <c r="I130" s="2">
        <f>SummaryU!I62+SummaryU!I78+SummaryU!I91</f>
        <v>0</v>
      </c>
      <c r="K130" s="2">
        <v>3</v>
      </c>
      <c r="L130" s="2">
        <f>SummaryU!L62+SummaryU!B78+SummaryU!B91</f>
        <v>0</v>
      </c>
      <c r="M130" s="2">
        <f>SummaryU!M62+SummaryU!C78+SummaryU!C91</f>
        <v>0</v>
      </c>
      <c r="N130" s="2">
        <f>SummaryU!N62+SummaryU!D78+SummaryU!D91</f>
        <v>0</v>
      </c>
      <c r="O130" s="2">
        <f>SummaryU!O62+SummaryU!E78+SummaryU!E91</f>
        <v>0</v>
      </c>
      <c r="P130" s="2">
        <f>SummaryU!P62+SummaryU!F78+SummaryU!F91</f>
        <v>0</v>
      </c>
      <c r="Q130" s="2">
        <f>SummaryU!Q62+SummaryU!G78+SummaryU!G91</f>
        <v>0</v>
      </c>
      <c r="R130" s="2">
        <f>SummaryU!R62+SummaryU!H78+SummaryU!H91</f>
        <v>0</v>
      </c>
      <c r="S130" s="2">
        <f>SummaryU!S62+SummaryU!I78+SummaryU!I91</f>
        <v>0</v>
      </c>
      <c r="U130" s="2">
        <v>3</v>
      </c>
      <c r="V130" s="2">
        <f>SummaryU!V62+SummaryU!B78+SummaryU!B91</f>
        <v>0</v>
      </c>
      <c r="W130" s="2">
        <f>SummaryU!W62+SummaryU!C78+SummaryU!C91</f>
        <v>0</v>
      </c>
      <c r="X130" s="2">
        <f>SummaryU!X62+SummaryU!D78+SummaryU!D91</f>
        <v>0</v>
      </c>
      <c r="Y130" s="2">
        <f>SummaryU!Y62+SummaryU!E78+SummaryU!E91</f>
        <v>0</v>
      </c>
      <c r="Z130" s="2">
        <f>SummaryU!Z62+SummaryU!F78+SummaryU!F91</f>
        <v>0</v>
      </c>
      <c r="AA130" s="2">
        <f>SummaryU!AA62+SummaryU!G78+SummaryU!G91</f>
        <v>0</v>
      </c>
      <c r="AB130" s="2">
        <f>SummaryU!AB62+SummaryU!H78+SummaryU!H91</f>
        <v>0</v>
      </c>
      <c r="AC130" s="2">
        <f>SummaryU!AC62+SummaryU!I78+SummaryU!I91</f>
        <v>0</v>
      </c>
    </row>
    <row r="131" spans="1:29" x14ac:dyDescent="0.25">
      <c r="A131" s="2">
        <v>4</v>
      </c>
      <c r="B131" s="2">
        <f>SummaryU!B63+SummaryU!B79+SummaryU!B92</f>
        <v>0</v>
      </c>
      <c r="C131" s="2">
        <f>SummaryU!C63+SummaryU!C79+SummaryU!C92</f>
        <v>0</v>
      </c>
      <c r="D131" s="2">
        <f>SummaryU!D63+SummaryU!D79+SummaryU!D92</f>
        <v>0</v>
      </c>
      <c r="E131" s="2">
        <f>SummaryU!E63+SummaryU!E79+SummaryU!E92</f>
        <v>0</v>
      </c>
      <c r="F131" s="2">
        <f>SummaryU!F63+SummaryU!F79+SummaryU!F92</f>
        <v>0</v>
      </c>
      <c r="G131" s="2">
        <f>SummaryU!G63+SummaryU!G79+SummaryU!G92</f>
        <v>0</v>
      </c>
      <c r="H131" s="2">
        <f>SummaryU!H63+SummaryU!H79+SummaryU!H92</f>
        <v>0</v>
      </c>
      <c r="I131" s="2">
        <f>SummaryU!I63+SummaryU!I79+SummaryU!I92</f>
        <v>0</v>
      </c>
      <c r="K131" s="2">
        <v>4</v>
      </c>
      <c r="L131" s="2">
        <f>SummaryU!L63+SummaryU!B79+SummaryU!B92</f>
        <v>0</v>
      </c>
      <c r="M131" s="2">
        <f>SummaryU!M63+SummaryU!C79+SummaryU!C92</f>
        <v>0</v>
      </c>
      <c r="N131" s="2">
        <f>SummaryU!N63+SummaryU!D79+SummaryU!D92</f>
        <v>0</v>
      </c>
      <c r="O131" s="2">
        <f>SummaryU!O63+SummaryU!E79+SummaryU!E92</f>
        <v>0</v>
      </c>
      <c r="P131" s="2">
        <f>SummaryU!P63+SummaryU!F79+SummaryU!F92</f>
        <v>0</v>
      </c>
      <c r="Q131" s="2">
        <f>SummaryU!Q63+SummaryU!G79+SummaryU!G92</f>
        <v>0</v>
      </c>
      <c r="R131" s="2">
        <f>SummaryU!R63+SummaryU!H79+SummaryU!H92</f>
        <v>0</v>
      </c>
      <c r="S131" s="2">
        <f>SummaryU!S63+SummaryU!I79+SummaryU!I92</f>
        <v>0</v>
      </c>
      <c r="U131" s="2">
        <v>4</v>
      </c>
      <c r="V131" s="2">
        <f>SummaryU!V63+SummaryU!B79+SummaryU!B92</f>
        <v>0</v>
      </c>
      <c r="W131" s="2">
        <f>SummaryU!W63+SummaryU!C79+SummaryU!C92</f>
        <v>0</v>
      </c>
      <c r="X131" s="2">
        <f>SummaryU!X63+SummaryU!D79+SummaryU!D92</f>
        <v>0</v>
      </c>
      <c r="Y131" s="2">
        <f>SummaryU!Y63+SummaryU!E79+SummaryU!E92</f>
        <v>0</v>
      </c>
      <c r="Z131" s="2">
        <f>SummaryU!Z63+SummaryU!F79+SummaryU!F92</f>
        <v>0</v>
      </c>
      <c r="AA131" s="2">
        <f>SummaryU!AA63+SummaryU!G79+SummaryU!G92</f>
        <v>0</v>
      </c>
      <c r="AB131" s="2">
        <f>SummaryU!AB63+SummaryU!H79+SummaryU!H92</f>
        <v>0</v>
      </c>
      <c r="AC131" s="2">
        <f>SummaryU!AC63+SummaryU!I79+SummaryU!I92</f>
        <v>0</v>
      </c>
    </row>
    <row r="132" spans="1:29" x14ac:dyDescent="0.25">
      <c r="A132" s="2">
        <v>5</v>
      </c>
      <c r="B132" s="2">
        <f>SummaryU!B64+SummaryU!B80+SummaryU!B93</f>
        <v>0</v>
      </c>
      <c r="C132" s="2">
        <f>SummaryU!C64+SummaryU!C80+SummaryU!C93</f>
        <v>0</v>
      </c>
      <c r="D132" s="2">
        <f>SummaryU!D64+SummaryU!D80+SummaryU!D93</f>
        <v>0</v>
      </c>
      <c r="E132" s="2">
        <f>SummaryU!E64+SummaryU!E80+SummaryU!E93</f>
        <v>0</v>
      </c>
      <c r="F132" s="2">
        <f>SummaryU!F64+SummaryU!F80+SummaryU!F93</f>
        <v>0</v>
      </c>
      <c r="G132" s="2">
        <f>SummaryU!G64+SummaryU!G80+SummaryU!G93</f>
        <v>0</v>
      </c>
      <c r="H132" s="2">
        <f>SummaryU!H64+SummaryU!H80+SummaryU!H93</f>
        <v>0</v>
      </c>
      <c r="I132" s="2">
        <f>SummaryU!I64+SummaryU!I80+SummaryU!I93</f>
        <v>0</v>
      </c>
      <c r="K132" s="2">
        <v>5</v>
      </c>
      <c r="L132" s="2">
        <f>SummaryU!L64+SummaryU!B80+SummaryU!B93</f>
        <v>0</v>
      </c>
      <c r="M132" s="2">
        <f>SummaryU!M64+SummaryU!C80+SummaryU!C93</f>
        <v>0</v>
      </c>
      <c r="N132" s="2">
        <f>SummaryU!N64+SummaryU!D80+SummaryU!D93</f>
        <v>0</v>
      </c>
      <c r="O132" s="2">
        <f>SummaryU!O64+SummaryU!E80+SummaryU!E93</f>
        <v>0</v>
      </c>
      <c r="P132" s="2">
        <f>SummaryU!P64+SummaryU!F80+SummaryU!F93</f>
        <v>0</v>
      </c>
      <c r="Q132" s="2">
        <f>SummaryU!Q64+SummaryU!G80+SummaryU!G93</f>
        <v>0</v>
      </c>
      <c r="R132" s="2">
        <f>SummaryU!R64+SummaryU!H80+SummaryU!H93</f>
        <v>0</v>
      </c>
      <c r="S132" s="2">
        <f>SummaryU!S64+SummaryU!I80+SummaryU!I93</f>
        <v>0</v>
      </c>
      <c r="U132" s="2">
        <v>5</v>
      </c>
      <c r="V132" s="2">
        <f>SummaryU!V64+SummaryU!B80+SummaryU!B93</f>
        <v>0</v>
      </c>
      <c r="W132" s="2">
        <f>SummaryU!W64+SummaryU!C80+SummaryU!C93</f>
        <v>0</v>
      </c>
      <c r="X132" s="2">
        <f>SummaryU!X64+SummaryU!D80+SummaryU!D93</f>
        <v>0</v>
      </c>
      <c r="Y132" s="2">
        <f>SummaryU!Y64+SummaryU!E80+SummaryU!E93</f>
        <v>0</v>
      </c>
      <c r="Z132" s="2">
        <f>SummaryU!Z64+SummaryU!F80+SummaryU!F93</f>
        <v>0</v>
      </c>
      <c r="AA132" s="2">
        <f>SummaryU!AA64+SummaryU!G80+SummaryU!G93</f>
        <v>0</v>
      </c>
      <c r="AB132" s="2">
        <f>SummaryU!AB64+SummaryU!H80+SummaryU!H93</f>
        <v>0</v>
      </c>
      <c r="AC132" s="2">
        <f>SummaryU!AC64+SummaryU!I80+SummaryU!I93</f>
        <v>0</v>
      </c>
    </row>
    <row r="133" spans="1:29" x14ac:dyDescent="0.25">
      <c r="A133" s="2">
        <v>6</v>
      </c>
      <c r="B133" s="2">
        <f>SummaryU!B65+SummaryU!B81+SummaryU!B94</f>
        <v>0</v>
      </c>
      <c r="C133" s="2">
        <f>SummaryU!C65+SummaryU!C81+SummaryU!C94</f>
        <v>0</v>
      </c>
      <c r="D133" s="2">
        <f>SummaryU!D65+SummaryU!D81+SummaryU!D94</f>
        <v>0</v>
      </c>
      <c r="E133" s="2">
        <f>SummaryU!E65+SummaryU!E81+SummaryU!E94</f>
        <v>0</v>
      </c>
      <c r="F133" s="2">
        <f>SummaryU!F65+SummaryU!F81+SummaryU!F94</f>
        <v>0</v>
      </c>
      <c r="G133" s="2">
        <f>SummaryU!G65+SummaryU!G81+SummaryU!G94</f>
        <v>0</v>
      </c>
      <c r="H133" s="2">
        <f>SummaryU!H65+SummaryU!H81+SummaryU!H94</f>
        <v>0</v>
      </c>
      <c r="I133" s="2">
        <f>SummaryU!I65+SummaryU!I81+SummaryU!I94</f>
        <v>0</v>
      </c>
      <c r="K133" s="2">
        <v>6</v>
      </c>
      <c r="L133" s="2">
        <f>SummaryU!L65+SummaryU!B81+SummaryU!B94</f>
        <v>0</v>
      </c>
      <c r="M133" s="2">
        <f>SummaryU!M65+SummaryU!C81+SummaryU!C94</f>
        <v>0</v>
      </c>
      <c r="N133" s="2">
        <f>SummaryU!N65+SummaryU!D81+SummaryU!D94</f>
        <v>0</v>
      </c>
      <c r="O133" s="2">
        <f>SummaryU!O65+SummaryU!E81+SummaryU!E94</f>
        <v>0</v>
      </c>
      <c r="P133" s="2">
        <f>SummaryU!P65+SummaryU!F81+SummaryU!F94</f>
        <v>0</v>
      </c>
      <c r="Q133" s="2">
        <f>SummaryU!Q65+SummaryU!G81+SummaryU!G94</f>
        <v>0</v>
      </c>
      <c r="R133" s="2">
        <f>SummaryU!R65+SummaryU!H81+SummaryU!H94</f>
        <v>0</v>
      </c>
      <c r="S133" s="2">
        <f>SummaryU!S65+SummaryU!I81+SummaryU!I94</f>
        <v>0</v>
      </c>
      <c r="U133" s="2">
        <v>6</v>
      </c>
      <c r="V133" s="2">
        <f>SummaryU!V65+SummaryU!B81+SummaryU!B94</f>
        <v>0</v>
      </c>
      <c r="W133" s="2">
        <f>SummaryU!W65+SummaryU!C81+SummaryU!C94</f>
        <v>0</v>
      </c>
      <c r="X133" s="2">
        <f>SummaryU!X65+SummaryU!D81+SummaryU!D94</f>
        <v>0</v>
      </c>
      <c r="Y133" s="2">
        <f>SummaryU!Y65+SummaryU!E81+SummaryU!E94</f>
        <v>0</v>
      </c>
      <c r="Z133" s="2">
        <f>SummaryU!Z65+SummaryU!F81+SummaryU!F94</f>
        <v>0</v>
      </c>
      <c r="AA133" s="2">
        <f>SummaryU!AA65+SummaryU!G81+SummaryU!G94</f>
        <v>0</v>
      </c>
      <c r="AB133" s="2">
        <f>SummaryU!AB65+SummaryU!H81+SummaryU!H94</f>
        <v>0</v>
      </c>
      <c r="AC133" s="2">
        <f>SummaryU!AC65+SummaryU!I81+SummaryU!I94</f>
        <v>0</v>
      </c>
    </row>
    <row r="134" spans="1:29" x14ac:dyDescent="0.25">
      <c r="A134" s="2">
        <v>7</v>
      </c>
      <c r="B134" s="2">
        <f>SummaryU!B66+SummaryU!B82+SummaryU!B95</f>
        <v>0</v>
      </c>
      <c r="C134" s="2">
        <f>SummaryU!C66+SummaryU!C82+SummaryU!C95</f>
        <v>0</v>
      </c>
      <c r="D134" s="2">
        <f>SummaryU!D66+SummaryU!D82+SummaryU!D95</f>
        <v>0</v>
      </c>
      <c r="E134" s="2">
        <f>SummaryU!E66+SummaryU!E82+SummaryU!E95</f>
        <v>0</v>
      </c>
      <c r="F134" s="2">
        <f>SummaryU!F66+SummaryU!F82+SummaryU!F95</f>
        <v>0</v>
      </c>
      <c r="G134" s="2">
        <f>SummaryU!G66+SummaryU!G82+SummaryU!G95</f>
        <v>0</v>
      </c>
      <c r="H134" s="2">
        <f>SummaryU!H66+SummaryU!H82+SummaryU!H95</f>
        <v>0</v>
      </c>
      <c r="I134" s="2">
        <f>SummaryU!I66+SummaryU!I82+SummaryU!I95</f>
        <v>0</v>
      </c>
      <c r="K134" s="2">
        <v>7</v>
      </c>
      <c r="L134" s="2">
        <f>SummaryU!L66+SummaryU!B82+SummaryU!B95</f>
        <v>0</v>
      </c>
      <c r="M134" s="2">
        <f>SummaryU!M66+SummaryU!C82+SummaryU!C95</f>
        <v>0</v>
      </c>
      <c r="N134" s="2">
        <f>SummaryU!N66+SummaryU!D82+SummaryU!D95</f>
        <v>0</v>
      </c>
      <c r="O134" s="2">
        <f>SummaryU!O66+SummaryU!E82+SummaryU!E95</f>
        <v>0</v>
      </c>
      <c r="P134" s="2">
        <f>SummaryU!P66+SummaryU!F82+SummaryU!F95</f>
        <v>0</v>
      </c>
      <c r="Q134" s="2">
        <f>SummaryU!Q66+SummaryU!G82+SummaryU!G95</f>
        <v>0</v>
      </c>
      <c r="R134" s="2">
        <f>SummaryU!R66+SummaryU!H82+SummaryU!H95</f>
        <v>0</v>
      </c>
      <c r="S134" s="2">
        <f>SummaryU!S66+SummaryU!I82+SummaryU!I95</f>
        <v>0</v>
      </c>
      <c r="U134" s="2">
        <v>7</v>
      </c>
      <c r="V134" s="2">
        <f>SummaryU!V66+SummaryU!B82+SummaryU!B95</f>
        <v>0</v>
      </c>
      <c r="W134" s="2">
        <f>SummaryU!W66+SummaryU!C82+SummaryU!C95</f>
        <v>0</v>
      </c>
      <c r="X134" s="2">
        <f>SummaryU!X66+SummaryU!D82+SummaryU!D95</f>
        <v>0</v>
      </c>
      <c r="Y134" s="2">
        <f>SummaryU!Y66+SummaryU!E82+SummaryU!E95</f>
        <v>0</v>
      </c>
      <c r="Z134" s="2">
        <f>SummaryU!Z66+SummaryU!F82+SummaryU!F95</f>
        <v>0</v>
      </c>
      <c r="AA134" s="2">
        <f>SummaryU!AA66+SummaryU!G82+SummaryU!G95</f>
        <v>0</v>
      </c>
      <c r="AB134" s="2">
        <f>SummaryU!AB66+SummaryU!H82+SummaryU!H95</f>
        <v>0</v>
      </c>
      <c r="AC134" s="2">
        <f>SummaryU!AC66+SummaryU!I82+SummaryU!I95</f>
        <v>0</v>
      </c>
    </row>
    <row r="135" spans="1:29" x14ac:dyDescent="0.25">
      <c r="A135" s="2">
        <v>8</v>
      </c>
      <c r="B135" s="2">
        <f>SummaryU!B67+SummaryU!B83+SummaryU!B96</f>
        <v>0</v>
      </c>
      <c r="C135" s="2">
        <f>SummaryU!C67+SummaryU!C83+SummaryU!C96</f>
        <v>0</v>
      </c>
      <c r="D135" s="2">
        <f>SummaryU!D67+SummaryU!D83+SummaryU!D96</f>
        <v>0</v>
      </c>
      <c r="E135" s="2">
        <f>SummaryU!E67+SummaryU!E83+SummaryU!E96</f>
        <v>0</v>
      </c>
      <c r="F135" s="2">
        <f>SummaryU!F67+SummaryU!F83+SummaryU!F96</f>
        <v>0</v>
      </c>
      <c r="G135" s="2">
        <f>SummaryU!G67+SummaryU!G83+SummaryU!G96</f>
        <v>0</v>
      </c>
      <c r="H135" s="2">
        <f>SummaryU!H67+SummaryU!H83+SummaryU!H96</f>
        <v>0</v>
      </c>
      <c r="I135" s="2">
        <f>SummaryU!I67+SummaryU!I83+SummaryU!I96</f>
        <v>0</v>
      </c>
      <c r="K135" s="2">
        <v>8</v>
      </c>
      <c r="L135" s="2">
        <f>SummaryU!L67+SummaryU!B83+SummaryU!B96</f>
        <v>0</v>
      </c>
      <c r="M135" s="2">
        <f>SummaryU!M67+SummaryU!C83+SummaryU!C96</f>
        <v>0</v>
      </c>
      <c r="N135" s="2">
        <f>SummaryU!N67+SummaryU!D83+SummaryU!D96</f>
        <v>0</v>
      </c>
      <c r="O135" s="2">
        <f>SummaryU!O67+SummaryU!E83+SummaryU!E96</f>
        <v>0</v>
      </c>
      <c r="P135" s="2">
        <f>SummaryU!P67+SummaryU!F83+SummaryU!F96</f>
        <v>0</v>
      </c>
      <c r="Q135" s="2">
        <f>SummaryU!Q67+SummaryU!G83+SummaryU!G96</f>
        <v>0</v>
      </c>
      <c r="R135" s="2">
        <f>SummaryU!R67+SummaryU!H83+SummaryU!H96</f>
        <v>0</v>
      </c>
      <c r="S135" s="2">
        <f>SummaryU!S67+SummaryU!I83+SummaryU!I96</f>
        <v>0</v>
      </c>
      <c r="U135" s="2">
        <v>8</v>
      </c>
      <c r="V135" s="2">
        <f>SummaryU!V67+SummaryU!B83+SummaryU!B96</f>
        <v>0</v>
      </c>
      <c r="W135" s="2">
        <f>SummaryU!W67+SummaryU!C83+SummaryU!C96</f>
        <v>0</v>
      </c>
      <c r="X135" s="2">
        <f>SummaryU!X67+SummaryU!D83+SummaryU!D96</f>
        <v>0</v>
      </c>
      <c r="Y135" s="2">
        <f>SummaryU!Y67+SummaryU!E83+SummaryU!E96</f>
        <v>0</v>
      </c>
      <c r="Z135" s="2">
        <f>SummaryU!Z67+SummaryU!F83+SummaryU!F96</f>
        <v>0</v>
      </c>
      <c r="AA135" s="2">
        <f>SummaryU!AA67+SummaryU!G83+SummaryU!G96</f>
        <v>0</v>
      </c>
      <c r="AB135" s="2">
        <f>SummaryU!AB67+SummaryU!H83+SummaryU!H96</f>
        <v>0</v>
      </c>
      <c r="AC135" s="2">
        <f>SummaryU!AC67+SummaryU!I83+SummaryU!I96</f>
        <v>0</v>
      </c>
    </row>
    <row r="136" spans="1:29" x14ac:dyDescent="0.25">
      <c r="A136" s="2">
        <v>9</v>
      </c>
      <c r="B136" s="2">
        <f>SummaryU!B68+SummaryU!B84+SummaryU!B97</f>
        <v>0</v>
      </c>
      <c r="C136" s="2">
        <f>SummaryU!C68+SummaryU!C84+SummaryU!C97</f>
        <v>0</v>
      </c>
      <c r="D136" s="2">
        <f>SummaryU!D68+SummaryU!D84+SummaryU!D97</f>
        <v>0</v>
      </c>
      <c r="E136" s="2">
        <f>SummaryU!E68+SummaryU!E84+SummaryU!E97</f>
        <v>0</v>
      </c>
      <c r="F136" s="2">
        <f>SummaryU!F68+SummaryU!F84+SummaryU!F97</f>
        <v>0</v>
      </c>
      <c r="G136" s="2">
        <f>SummaryU!G68+SummaryU!G84+SummaryU!G97</f>
        <v>0</v>
      </c>
      <c r="H136" s="2">
        <f>SummaryU!H68+SummaryU!H84+SummaryU!H97</f>
        <v>0</v>
      </c>
      <c r="I136" s="2">
        <f>SummaryU!I68+SummaryU!I84+SummaryU!I97</f>
        <v>0</v>
      </c>
      <c r="K136" s="2">
        <v>9</v>
      </c>
      <c r="L136" s="2">
        <f>SummaryU!L68+SummaryU!B84+SummaryU!B97</f>
        <v>0</v>
      </c>
      <c r="M136" s="2">
        <f>SummaryU!M68+SummaryU!C84+SummaryU!C97</f>
        <v>0</v>
      </c>
      <c r="N136" s="2">
        <f>SummaryU!N68+SummaryU!D84+SummaryU!D97</f>
        <v>0</v>
      </c>
      <c r="O136" s="2">
        <f>SummaryU!O68+SummaryU!E84+SummaryU!E97</f>
        <v>0</v>
      </c>
      <c r="P136" s="2">
        <f>SummaryU!P68+SummaryU!F84+SummaryU!F97</f>
        <v>0</v>
      </c>
      <c r="Q136" s="2">
        <f>SummaryU!Q68+SummaryU!G84+SummaryU!G97</f>
        <v>0</v>
      </c>
      <c r="R136" s="2">
        <f>SummaryU!R68+SummaryU!H84+SummaryU!H97</f>
        <v>0</v>
      </c>
      <c r="S136" s="2">
        <f>SummaryU!S68+SummaryU!I84+SummaryU!I97</f>
        <v>0</v>
      </c>
      <c r="U136" s="2">
        <v>9</v>
      </c>
      <c r="V136" s="2">
        <f>SummaryU!V68+SummaryU!B84+SummaryU!B97</f>
        <v>0</v>
      </c>
      <c r="W136" s="2">
        <f>SummaryU!W68+SummaryU!C84+SummaryU!C97</f>
        <v>0</v>
      </c>
      <c r="X136" s="2">
        <f>SummaryU!X68+SummaryU!D84+SummaryU!D97</f>
        <v>0</v>
      </c>
      <c r="Y136" s="2">
        <f>SummaryU!Y68+SummaryU!E84+SummaryU!E97</f>
        <v>0</v>
      </c>
      <c r="Z136" s="2">
        <f>SummaryU!Z68+SummaryU!F84+SummaryU!F97</f>
        <v>0</v>
      </c>
      <c r="AA136" s="2">
        <f>SummaryU!AA68+SummaryU!G84+SummaryU!G97</f>
        <v>0</v>
      </c>
      <c r="AB136" s="2">
        <f>SummaryU!AB68+SummaryU!H84+SummaryU!H97</f>
        <v>0</v>
      </c>
      <c r="AC136" s="2">
        <f>SummaryU!AC68+SummaryU!I84+SummaryU!I97</f>
        <v>0</v>
      </c>
    </row>
    <row r="138" spans="1:29" x14ac:dyDescent="0.25">
      <c r="B138">
        <f>SUM(B127:B136)</f>
        <v>0</v>
      </c>
      <c r="C138">
        <f t="shared" ref="C138:I138" si="11">SUM(C127:C136)</f>
        <v>0</v>
      </c>
      <c r="D138">
        <f t="shared" si="11"/>
        <v>0</v>
      </c>
      <c r="E138">
        <f t="shared" si="11"/>
        <v>0</v>
      </c>
      <c r="F138">
        <f t="shared" si="11"/>
        <v>0</v>
      </c>
      <c r="G138">
        <f t="shared" si="11"/>
        <v>0</v>
      </c>
      <c r="H138">
        <f t="shared" si="11"/>
        <v>0</v>
      </c>
      <c r="I138">
        <f t="shared" si="11"/>
        <v>0</v>
      </c>
      <c r="L138">
        <f>SUM(L127:L136)</f>
        <v>0</v>
      </c>
      <c r="M138">
        <f t="shared" ref="M138:S138" si="12">SUM(M127:M136)</f>
        <v>0</v>
      </c>
      <c r="N138">
        <f t="shared" si="12"/>
        <v>0</v>
      </c>
      <c r="O138">
        <f t="shared" si="12"/>
        <v>0</v>
      </c>
      <c r="P138">
        <f t="shared" si="12"/>
        <v>0</v>
      </c>
      <c r="Q138">
        <f t="shared" si="12"/>
        <v>0</v>
      </c>
      <c r="R138">
        <f t="shared" si="12"/>
        <v>0</v>
      </c>
      <c r="S138">
        <f t="shared" si="12"/>
        <v>0</v>
      </c>
      <c r="V138">
        <f>SUM(V127:V136)</f>
        <v>0</v>
      </c>
      <c r="W138">
        <f t="shared" ref="W138:AC138" si="13">SUM(W127:W136)</f>
        <v>0</v>
      </c>
      <c r="X138">
        <f t="shared" si="13"/>
        <v>0</v>
      </c>
      <c r="Y138">
        <f t="shared" si="13"/>
        <v>0</v>
      </c>
      <c r="Z138">
        <f t="shared" si="13"/>
        <v>0</v>
      </c>
      <c r="AA138">
        <f t="shared" si="13"/>
        <v>0</v>
      </c>
      <c r="AB138">
        <f t="shared" si="13"/>
        <v>0</v>
      </c>
      <c r="AC138">
        <f t="shared" si="13"/>
        <v>0</v>
      </c>
    </row>
  </sheetData>
  <mergeCells count="39">
    <mergeCell ref="AK46:AN46"/>
    <mergeCell ref="AO46:AR46"/>
    <mergeCell ref="P125:S125"/>
    <mergeCell ref="U125:U126"/>
    <mergeCell ref="V125:Y125"/>
    <mergeCell ref="Z125:AC125"/>
    <mergeCell ref="AJ46:AJ47"/>
    <mergeCell ref="V46:Y46"/>
    <mergeCell ref="Z46:AC46"/>
    <mergeCell ref="P87:S87"/>
    <mergeCell ref="U87:U88"/>
    <mergeCell ref="V87:Y87"/>
    <mergeCell ref="Z87:AC87"/>
    <mergeCell ref="A125:A126"/>
    <mergeCell ref="B125:E125"/>
    <mergeCell ref="F125:I125"/>
    <mergeCell ref="K125:K126"/>
    <mergeCell ref="L125:O125"/>
    <mergeCell ref="A87:A88"/>
    <mergeCell ref="B87:E87"/>
    <mergeCell ref="F87:I87"/>
    <mergeCell ref="K87:K88"/>
    <mergeCell ref="L87:O87"/>
    <mergeCell ref="U5:U6"/>
    <mergeCell ref="V5:Y5"/>
    <mergeCell ref="Z5:AC5"/>
    <mergeCell ref="A46:A47"/>
    <mergeCell ref="B46:E46"/>
    <mergeCell ref="F46:I46"/>
    <mergeCell ref="K46:K47"/>
    <mergeCell ref="L46:O46"/>
    <mergeCell ref="P46:S46"/>
    <mergeCell ref="U46:U47"/>
    <mergeCell ref="A5:A6"/>
    <mergeCell ref="B5:E5"/>
    <mergeCell ref="F5:I5"/>
    <mergeCell ref="K5:K6"/>
    <mergeCell ref="L5:O5"/>
    <mergeCell ref="P5:S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3590-E857-4473-B84D-73ECE0AF1E54}">
  <sheetPr>
    <tabColor theme="9" tint="0.79998168889431442"/>
  </sheetPr>
  <dimension ref="A1:AE42"/>
  <sheetViews>
    <sheetView zoomScale="46" workbookViewId="0">
      <selection activeCell="Y49" sqref="Y49"/>
    </sheetView>
  </sheetViews>
  <sheetFormatPr defaultRowHeight="15" x14ac:dyDescent="0.25"/>
  <cols>
    <col min="1" max="1" width="10.7109375" bestFit="1" customWidth="1"/>
    <col min="2" max="3" width="7.140625" bestFit="1" customWidth="1"/>
    <col min="4" max="4" width="7.42578125" bestFit="1" customWidth="1"/>
    <col min="5" max="6" width="7.140625" bestFit="1" customWidth="1"/>
    <col min="7" max="7" width="7.42578125" bestFit="1" customWidth="1"/>
    <col min="8" max="9" width="7.140625" bestFit="1" customWidth="1"/>
    <col min="10" max="10" width="7.42578125" bestFit="1" customWidth="1"/>
    <col min="11" max="12" width="7.140625" bestFit="1" customWidth="1"/>
    <col min="13" max="13" width="7.42578125" bestFit="1" customWidth="1"/>
    <col min="14" max="15" width="7.140625" bestFit="1" customWidth="1"/>
    <col min="16" max="16" width="7.42578125" bestFit="1" customWidth="1"/>
    <col min="17" max="18" width="7.140625" bestFit="1" customWidth="1"/>
    <col min="19" max="19" width="7.42578125" bestFit="1" customWidth="1"/>
    <col min="20" max="21" width="7.140625" bestFit="1" customWidth="1"/>
    <col min="22" max="22" width="7.42578125" bestFit="1" customWidth="1"/>
    <col min="23" max="24" width="7.140625" bestFit="1" customWidth="1"/>
    <col min="25" max="25" width="7.42578125" bestFit="1" customWidth="1"/>
    <col min="26" max="27" width="7.140625" bestFit="1" customWidth="1"/>
    <col min="28" max="28" width="7.42578125" bestFit="1" customWidth="1"/>
    <col min="29" max="30" width="7.140625" bestFit="1" customWidth="1"/>
    <col min="31" max="31" width="7.42578125" bestFit="1" customWidth="1"/>
  </cols>
  <sheetData>
    <row r="1" spans="1:31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 x14ac:dyDescent="0.25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15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23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>
        <v>30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>
        <v>31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>
        <v>33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>
        <v>38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>
        <v>40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9A69-70B5-4AD1-962B-38D5DFD67BD0}">
  <sheetPr>
    <tabColor theme="9" tint="0.79998168889431442"/>
  </sheetPr>
  <dimension ref="A1:AE29"/>
  <sheetViews>
    <sheetView zoomScale="40" zoomScaleNormal="40" workbookViewId="0">
      <selection activeCell="B2" sqref="B2:AE29"/>
    </sheetView>
  </sheetViews>
  <sheetFormatPr defaultRowHeight="15" x14ac:dyDescent="0.25"/>
  <cols>
    <col min="1" max="1" width="15.42578125" bestFit="1" customWidth="1"/>
    <col min="2" max="3" width="12.42578125" bestFit="1" customWidth="1"/>
    <col min="4" max="4" width="12.5703125" bestFit="1" customWidth="1"/>
    <col min="5" max="6" width="12.140625" bestFit="1" customWidth="1"/>
    <col min="7" max="7" width="12.28515625" bestFit="1" customWidth="1"/>
    <col min="8" max="9" width="12.42578125" bestFit="1" customWidth="1"/>
    <col min="10" max="10" width="12.5703125" bestFit="1" customWidth="1"/>
    <col min="11" max="12" width="12.42578125" bestFit="1" customWidth="1"/>
    <col min="13" max="13" width="12.5703125" bestFit="1" customWidth="1"/>
    <col min="14" max="15" width="12.42578125" bestFit="1" customWidth="1"/>
    <col min="16" max="16" width="12.5703125" bestFit="1" customWidth="1"/>
    <col min="17" max="18" width="12.42578125" bestFit="1" customWidth="1"/>
    <col min="19" max="19" width="12.5703125" bestFit="1" customWidth="1"/>
    <col min="20" max="21" width="12.42578125" bestFit="1" customWidth="1"/>
    <col min="22" max="22" width="12.5703125" bestFit="1" customWidth="1"/>
    <col min="23" max="24" width="12.42578125" bestFit="1" customWidth="1"/>
    <col min="25" max="25" width="12.5703125" bestFit="1" customWidth="1"/>
    <col min="26" max="27" width="12.42578125" bestFit="1" customWidth="1"/>
    <col min="28" max="28" width="12.5703125" bestFit="1" customWidth="1"/>
    <col min="29" max="30" width="12.42578125" bestFit="1" customWidth="1"/>
    <col min="31" max="31" width="12.5703125" bestFit="1" customWidth="1"/>
  </cols>
  <sheetData>
    <row r="1" spans="1:31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</row>
    <row r="17" spans="1:31" x14ac:dyDescent="0.25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2</v>
      </c>
      <c r="AB18">
        <v>1</v>
      </c>
      <c r="AC18">
        <v>0</v>
      </c>
      <c r="AD18">
        <v>0</v>
      </c>
      <c r="AE18">
        <v>0</v>
      </c>
    </row>
    <row r="19" spans="1:31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1</v>
      </c>
    </row>
    <row r="20" spans="1:31" x14ac:dyDescent="0.25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</row>
    <row r="22" spans="1:31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</row>
    <row r="23" spans="1:31" x14ac:dyDescent="0.25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2</v>
      </c>
      <c r="AE24">
        <v>1</v>
      </c>
    </row>
    <row r="25" spans="1:31" x14ac:dyDescent="0.25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CBF5-BDD7-4253-BB65-16FD73A01CDB}">
  <sheetPr>
    <tabColor theme="9" tint="0.79998168889431442"/>
  </sheetPr>
  <dimension ref="A1:AE27"/>
  <sheetViews>
    <sheetView zoomScale="40" zoomScaleNormal="40" workbookViewId="0">
      <selection activeCell="B2" sqref="B2:AE27"/>
    </sheetView>
  </sheetViews>
  <sheetFormatPr defaultRowHeight="15" x14ac:dyDescent="0.25"/>
  <cols>
    <col min="1" max="1" width="16.5703125" bestFit="1" customWidth="1"/>
    <col min="2" max="2" width="13.140625" bestFit="1" customWidth="1"/>
    <col min="3" max="3" width="12.85546875" bestFit="1" customWidth="1"/>
    <col min="4" max="4" width="13.28515625" bestFit="1" customWidth="1"/>
    <col min="5" max="5" width="12.5703125" bestFit="1" customWidth="1"/>
    <col min="6" max="6" width="12.42578125" bestFit="1" customWidth="1"/>
    <col min="7" max="7" width="12.85546875" bestFit="1" customWidth="1"/>
    <col min="8" max="8" width="13.140625" bestFit="1" customWidth="1"/>
    <col min="9" max="9" width="12.85546875" bestFit="1" customWidth="1"/>
    <col min="10" max="10" width="13.28515625" bestFit="1" customWidth="1"/>
    <col min="11" max="11" width="13.140625" bestFit="1" customWidth="1"/>
    <col min="12" max="12" width="12.85546875" bestFit="1" customWidth="1"/>
    <col min="13" max="13" width="13.28515625" bestFit="1" customWidth="1"/>
    <col min="14" max="14" width="13.140625" bestFit="1" customWidth="1"/>
    <col min="15" max="15" width="12.85546875" bestFit="1" customWidth="1"/>
    <col min="16" max="16" width="13.28515625" bestFit="1" customWidth="1"/>
    <col min="17" max="17" width="13.140625" bestFit="1" customWidth="1"/>
    <col min="18" max="18" width="12.85546875" bestFit="1" customWidth="1"/>
    <col min="19" max="19" width="13.28515625" bestFit="1" customWidth="1"/>
    <col min="20" max="20" width="13.140625" bestFit="1" customWidth="1"/>
    <col min="21" max="21" width="12.85546875" bestFit="1" customWidth="1"/>
    <col min="22" max="22" width="13.28515625" bestFit="1" customWidth="1"/>
    <col min="23" max="23" width="13.140625" bestFit="1" customWidth="1"/>
    <col min="24" max="24" width="12.85546875" bestFit="1" customWidth="1"/>
    <col min="25" max="25" width="13.28515625" bestFit="1" customWidth="1"/>
    <col min="26" max="26" width="13.140625" bestFit="1" customWidth="1"/>
    <col min="27" max="27" width="12.85546875" bestFit="1" customWidth="1"/>
    <col min="28" max="28" width="13.28515625" bestFit="1" customWidth="1"/>
    <col min="29" max="29" width="13.140625" bestFit="1" customWidth="1"/>
    <col min="30" max="30" width="12.85546875" bestFit="1" customWidth="1"/>
    <col min="31" max="31" width="13.28515625" bestFit="1" customWidth="1"/>
  </cols>
  <sheetData>
    <row r="1" spans="1:31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</row>
    <row r="4" spans="1:31" x14ac:dyDescent="0.25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2</v>
      </c>
      <c r="AB5">
        <v>1</v>
      </c>
      <c r="AC5">
        <v>0</v>
      </c>
      <c r="AD5">
        <v>0</v>
      </c>
      <c r="AE5">
        <v>0</v>
      </c>
    </row>
    <row r="6" spans="1:31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</row>
    <row r="8" spans="1:31" x14ac:dyDescent="0.25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</row>
    <row r="12" spans="1:31" x14ac:dyDescent="0.25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15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</row>
    <row r="21" spans="1:31" x14ac:dyDescent="0.25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2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21AE-28E5-42FA-8B6E-79058743C15B}">
  <sheetPr>
    <tabColor theme="9" tint="0.79998168889431442"/>
  </sheetPr>
  <dimension ref="A1:AE30"/>
  <sheetViews>
    <sheetView zoomScale="40" zoomScaleNormal="40" workbookViewId="0">
      <selection activeCell="AE30" sqref="B2:AE30"/>
    </sheetView>
  </sheetViews>
  <sheetFormatPr defaultRowHeight="15" x14ac:dyDescent="0.25"/>
  <cols>
    <col min="1" max="1" width="15.7109375" bestFit="1" customWidth="1"/>
    <col min="2" max="3" width="12.7109375" bestFit="1" customWidth="1"/>
    <col min="4" max="4" width="12.85546875" bestFit="1" customWidth="1"/>
    <col min="5" max="6" width="12.42578125" bestFit="1" customWidth="1"/>
    <col min="7" max="7" width="12.5703125" bestFit="1" customWidth="1"/>
    <col min="8" max="9" width="12.7109375" bestFit="1" customWidth="1"/>
    <col min="10" max="10" width="12.85546875" bestFit="1" customWidth="1"/>
    <col min="11" max="12" width="12.7109375" bestFit="1" customWidth="1"/>
    <col min="13" max="13" width="12.85546875" bestFit="1" customWidth="1"/>
    <col min="14" max="15" width="12.7109375" bestFit="1" customWidth="1"/>
    <col min="16" max="16" width="12.85546875" bestFit="1" customWidth="1"/>
    <col min="17" max="18" width="12.7109375" bestFit="1" customWidth="1"/>
    <col min="19" max="19" width="12.85546875" bestFit="1" customWidth="1"/>
    <col min="20" max="21" width="12.7109375" bestFit="1" customWidth="1"/>
    <col min="22" max="22" width="12.85546875" bestFit="1" customWidth="1"/>
    <col min="23" max="24" width="12.7109375" bestFit="1" customWidth="1"/>
    <col min="25" max="25" width="12.85546875" bestFit="1" customWidth="1"/>
    <col min="26" max="27" width="12.7109375" bestFit="1" customWidth="1"/>
    <col min="28" max="28" width="12.85546875" bestFit="1" customWidth="1"/>
    <col min="29" max="30" width="12.7109375" bestFit="1" customWidth="1"/>
    <col min="31" max="31" width="12.85546875" bestFit="1" customWidth="1"/>
  </cols>
  <sheetData>
    <row r="1" spans="1:31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 x14ac:dyDescent="0.25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23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7AAC-1E02-4E74-AB24-E6834E73F6B2}">
  <dimension ref="A1:AG61"/>
  <sheetViews>
    <sheetView zoomScale="39" workbookViewId="0">
      <selection activeCell="T52" sqref="T52:T61"/>
    </sheetView>
  </sheetViews>
  <sheetFormatPr defaultRowHeight="15" x14ac:dyDescent="0.25"/>
  <cols>
    <col min="1" max="1" width="10.5703125" bestFit="1" customWidth="1"/>
    <col min="2" max="2" width="15.140625" customWidth="1"/>
    <col min="3" max="3" width="10.5703125" customWidth="1"/>
    <col min="4" max="4" width="14.140625" customWidth="1"/>
    <col min="5" max="5" width="10.85546875" customWidth="1"/>
    <col min="6" max="6" width="7.140625" customWidth="1"/>
    <col min="7" max="8" width="9.85546875" customWidth="1"/>
    <col min="9" max="9" width="11.42578125" customWidth="1"/>
    <col min="10" max="10" width="7.140625" bestFit="1" customWidth="1"/>
    <col min="11" max="11" width="6.85546875" bestFit="1" customWidth="1"/>
    <col min="12" max="13" width="7.140625" bestFit="1" customWidth="1"/>
    <col min="14" max="14" width="6.85546875" bestFit="1" customWidth="1"/>
    <col min="15" max="16" width="7.140625" bestFit="1" customWidth="1"/>
    <col min="17" max="17" width="6.85546875" bestFit="1" customWidth="1"/>
    <col min="18" max="18" width="7.140625" bestFit="1" customWidth="1"/>
    <col min="19" max="19" width="11.5703125" customWidth="1"/>
    <col min="20" max="20" width="9.140625" customWidth="1"/>
    <col min="21" max="22" width="7.140625" bestFit="1" customWidth="1"/>
    <col min="23" max="23" width="6.85546875" bestFit="1" customWidth="1"/>
    <col min="24" max="25" width="7.140625" bestFit="1" customWidth="1"/>
    <col min="26" max="26" width="6.85546875" bestFit="1" customWidth="1"/>
    <col min="27" max="28" width="7.140625" bestFit="1" customWidth="1"/>
    <col min="29" max="29" width="6.85546875" bestFit="1" customWidth="1"/>
    <col min="30" max="31" width="7.140625" bestFit="1" customWidth="1"/>
    <col min="32" max="32" width="6.85546875" bestFit="1" customWidth="1"/>
    <col min="33" max="33" width="7.140625" bestFit="1" customWidth="1"/>
  </cols>
  <sheetData>
    <row r="1" spans="1:33" x14ac:dyDescent="0.25">
      <c r="A1" t="s">
        <v>14</v>
      </c>
      <c r="B1" t="s">
        <v>51</v>
      </c>
      <c r="C1" t="s">
        <v>52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</row>
    <row r="2" spans="1:33" x14ac:dyDescent="0.25">
      <c r="A2">
        <v>0</v>
      </c>
      <c r="B2">
        <f>Germany_17_Upgrade_order__3[[#This Row],[Column3]]*80</f>
        <v>240</v>
      </c>
      <c r="C2">
        <v>3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1</v>
      </c>
      <c r="B3">
        <f>Germany_17_Upgrade_order__3[[#This Row],[Column3]]*80</f>
        <v>720</v>
      </c>
      <c r="C3">
        <v>9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2</v>
      </c>
      <c r="B4">
        <f>Germany_17_Upgrade_order__3[[#This Row],[Column3]]*80</f>
        <v>400</v>
      </c>
      <c r="C4">
        <v>5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3</v>
      </c>
      <c r="B5">
        <f>Germany_17_Upgrade_order__3[[#This Row],[Column3]]*80</f>
        <v>400</v>
      </c>
      <c r="C5">
        <v>5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4</v>
      </c>
      <c r="B6">
        <f>Germany_17_Upgrade_order__3[[#This Row],[Column3]]*80</f>
        <v>880</v>
      </c>
      <c r="C6">
        <v>11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5</v>
      </c>
      <c r="B7">
        <f>Germany_17_Upgrade_order__3[[#This Row],[Column3]]*80</f>
        <v>1120</v>
      </c>
      <c r="C7">
        <v>14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6</v>
      </c>
      <c r="B8">
        <f>Germany_17_Upgrade_order__3[[#This Row],[Column3]]*80</f>
        <v>560</v>
      </c>
      <c r="C8">
        <v>7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7</v>
      </c>
      <c r="B9">
        <f>Germany_17_Upgrade_order__3[[#This Row],[Column3]]*80</f>
        <v>480</v>
      </c>
      <c r="C9">
        <v>6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8</v>
      </c>
      <c r="B10">
        <f>Germany_17_Upgrade_order__3[[#This Row],[Column3]]*80</f>
        <v>400</v>
      </c>
      <c r="C10">
        <v>5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>
        <v>9</v>
      </c>
      <c r="B11">
        <f>Germany_17_Upgrade_order__3[[#This Row],[Column3]]*80</f>
        <v>400</v>
      </c>
      <c r="C11">
        <v>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10</v>
      </c>
      <c r="B12">
        <f>Germany_17_Upgrade_order__3[[#This Row],[Column3]]*80</f>
        <v>400</v>
      </c>
      <c r="C12">
        <v>5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11</v>
      </c>
      <c r="B13">
        <f>Germany_17_Upgrade_order__3[[#This Row],[Column3]]*80</f>
        <v>320</v>
      </c>
      <c r="C13">
        <v>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12</v>
      </c>
      <c r="B14">
        <f>Germany_17_Upgrade_order__3[[#This Row],[Column3]]*80</f>
        <v>560</v>
      </c>
      <c r="C14">
        <v>7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13</v>
      </c>
      <c r="B15">
        <f>Germany_17_Upgrade_order__3[[#This Row],[Column3]]*80</f>
        <v>320</v>
      </c>
      <c r="C15">
        <v>4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>
        <v>14</v>
      </c>
      <c r="B16">
        <f>Germany_17_Upgrade_order__3[[#This Row],[Column3]]*80</f>
        <v>560</v>
      </c>
      <c r="C16">
        <v>7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15</v>
      </c>
      <c r="B17">
        <f>Germany_17_Upgrade_order__3[[#This Row],[Column3]]*80</f>
        <v>560</v>
      </c>
      <c r="C17">
        <v>7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16</v>
      </c>
      <c r="B18">
        <f>Germany_17_Upgrade_order__3[[#This Row],[Column3]]*80</f>
        <v>560</v>
      </c>
      <c r="C18">
        <v>7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17</v>
      </c>
      <c r="B19">
        <f>Germany_17_Upgrade_order__3[[#This Row],[Column3]]*80</f>
        <v>320</v>
      </c>
      <c r="C19">
        <v>4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18</v>
      </c>
      <c r="B20">
        <f>Germany_17_Upgrade_order__3[[#This Row],[Column3]]*80</f>
        <v>320</v>
      </c>
      <c r="C20">
        <v>4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19</v>
      </c>
      <c r="B21">
        <f>Germany_17_Upgrade_order__3[[#This Row],[Column3]]*80</f>
        <v>480</v>
      </c>
      <c r="C21">
        <v>6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20</v>
      </c>
      <c r="B22">
        <f>Germany_17_Upgrade_order__3[[#This Row],[Column3]]*80</f>
        <v>560</v>
      </c>
      <c r="C22">
        <v>7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21</v>
      </c>
      <c r="B23">
        <f>Germany_17_Upgrade_order__3[[#This Row],[Column3]]*80</f>
        <v>480</v>
      </c>
      <c r="C23">
        <v>6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22</v>
      </c>
      <c r="B24">
        <f>Germany_17_Upgrade_order__3[[#This Row],[Column3]]*80</f>
        <v>320</v>
      </c>
      <c r="C24">
        <v>4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23</v>
      </c>
      <c r="B25">
        <f>Germany_17_Upgrade_order__3[[#This Row],[Column3]]*80</f>
        <v>480</v>
      </c>
      <c r="C25">
        <v>6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24</v>
      </c>
      <c r="B26">
        <f>Germany_17_Upgrade_order__3[[#This Row],[Column3]]*80</f>
        <v>400</v>
      </c>
      <c r="C26">
        <v>5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25</v>
      </c>
      <c r="B27">
        <f>Germany_17_Upgrade_order__3[[#This Row],[Column3]]*80</f>
        <v>320</v>
      </c>
      <c r="C27">
        <v>4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26</v>
      </c>
      <c r="B28">
        <f>Germany_17_Upgrade_order__3[[#This Row],[Column3]]*80</f>
        <v>240</v>
      </c>
      <c r="C28">
        <v>3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27</v>
      </c>
      <c r="B29">
        <f>Germany_17_Upgrade_order__3[[#This Row],[Column3]]*80</f>
        <v>400</v>
      </c>
      <c r="C29">
        <v>5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28</v>
      </c>
      <c r="B30">
        <f>Germany_17_Upgrade_order__3[[#This Row],[Column3]]*80</f>
        <v>400</v>
      </c>
      <c r="C30">
        <v>5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29</v>
      </c>
      <c r="B31">
        <f>Germany_17_Upgrade_order__3[[#This Row],[Column3]]*80</f>
        <v>400</v>
      </c>
      <c r="C31">
        <v>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>
        <v>30</v>
      </c>
      <c r="B32">
        <f>Germany_17_Upgrade_order__3[[#This Row],[Column3]]*80</f>
        <v>560</v>
      </c>
      <c r="C32">
        <v>7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>
        <v>31</v>
      </c>
      <c r="B33">
        <f>Germany_17_Upgrade_order__3[[#This Row],[Column3]]*80</f>
        <v>240</v>
      </c>
      <c r="C33">
        <v>3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32</v>
      </c>
      <c r="B34">
        <f>Germany_17_Upgrade_order__3[[#This Row],[Column3]]*80</f>
        <v>400</v>
      </c>
      <c r="C34">
        <v>5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>
        <v>33</v>
      </c>
      <c r="B35">
        <f>Germany_17_Upgrade_order__3[[#This Row],[Column3]]*80</f>
        <v>480</v>
      </c>
      <c r="C35">
        <v>6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34</v>
      </c>
      <c r="B36">
        <f>Germany_17_Upgrade_order__3[[#This Row],[Column3]]*80</f>
        <v>400</v>
      </c>
      <c r="C36">
        <v>5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>
        <v>35</v>
      </c>
      <c r="B37">
        <f>Germany_17_Upgrade_order__3[[#This Row],[Column3]]*80</f>
        <v>320</v>
      </c>
      <c r="C37">
        <v>4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36</v>
      </c>
      <c r="B38">
        <f>Germany_17_Upgrade_order__3[[#This Row],[Column3]]*80</f>
        <v>560</v>
      </c>
      <c r="C38">
        <v>7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37</v>
      </c>
      <c r="B39">
        <f>Germany_17_Upgrade_order__3[[#This Row],[Column3]]*80</f>
        <v>880</v>
      </c>
      <c r="C39">
        <v>11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>
        <v>38</v>
      </c>
      <c r="B40">
        <f>Germany_17_Upgrade_order__3[[#This Row],[Column3]]*80</f>
        <v>400</v>
      </c>
      <c r="C40">
        <v>5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39</v>
      </c>
      <c r="B41">
        <f>Germany_17_Upgrade_order__3[[#This Row],[Column3]]*80</f>
        <v>160</v>
      </c>
      <c r="C41">
        <v>2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>
        <v>40</v>
      </c>
      <c r="B42">
        <f>Germany_17_Upgrade_order__3[[#This Row],[Column3]]*80</f>
        <v>320</v>
      </c>
      <c r="C42">
        <v>4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6" spans="1:33" x14ac:dyDescent="0.25">
      <c r="D46" s="12" cm="1">
        <f t="array" ref="D46">SUM(Germany_17_Upgrade_order__3[0 C-L])*(11.92)+SUMPRODUCT(Germany_17_Upgrade_order__3[Column3],Germany_17_Upgrade_order__3[0 C-L]*2.48)</f>
        <v>934.56</v>
      </c>
      <c r="E46" s="12" cm="1">
        <f t="array" ref="E46">SUM(Germany_17_Upgrade_order__3[0 L-S])*$B$47*(10)+SUMPRODUCT(2*$B$47*Germany_17_Upgrade_order__3[0 L-S],Germany_17_Upgrade_order__3[Column3])</f>
        <v>333</v>
      </c>
      <c r="F46" s="12" cm="1">
        <f t="array" ref="F46">SUM(Germany_17_Upgrade_order__3[0 S-C])*10.08+SUMPRODUCT(2*Germany_17_Upgrade_order__3[0 S-C],Germany_17_Upgrade_order__3[Column3])+SUMPRODUCT(2*$B$49*Germany_17_Upgrade_order__3[0 S-C],Germany_17_Upgrade_order__3[Column2])</f>
        <v>0</v>
      </c>
      <c r="G46" s="33" cm="1">
        <f t="array" ref="G46">SUM(Germany_17_Upgrade_order__3[1 C-L])*(11.92)+SUMPRODUCT(Germany_17_Upgrade_order__3[Column3],Germany_17_Upgrade_order__3[1 C-L]*2.48)</f>
        <v>134.47999999999999</v>
      </c>
      <c r="H46" s="33" cm="1">
        <f t="array" ref="H46">SUM(Germany_17_Upgrade_order__3[1 L-S])*$B$47*(10)+SUMPRODUCT(2*$B$47*Germany_17_Upgrade_order__3[1 L-S],Germany_17_Upgrade_order__3[Column3])</f>
        <v>531</v>
      </c>
      <c r="I46" s="33" cm="1">
        <f t="array" ref="I46">SUM(Germany_17_Upgrade_order__3[1 S-C])*10.08+SUMPRODUCT(2*Germany_17_Upgrade_order__3[1 S-C],Germany_17_Upgrade_order__3[Column3])+SUMPRODUCT(2*$B$49*Germany_17_Upgrade_order__3[1 S-C],Germany_17_Upgrade_order__3[Column2])</f>
        <v>0</v>
      </c>
      <c r="J46" s="12" cm="1">
        <f t="array" ref="J46">SUM(Germany_17_Upgrade_order__3[2 C-L])*(11.92)+SUMPRODUCT(Germany_17_Upgrade_order__3[Column3],Germany_17_Upgrade_order__3[2 C-L]*2.48)</f>
        <v>0</v>
      </c>
      <c r="K46" s="12" cm="1">
        <f t="array" ref="K46">SUM(Germany_17_Upgrade_order__3[2 L-S])*$B$47*(10)+SUMPRODUCT(2*$B$47*Germany_17_Upgrade_order__3[2 L-S],Germany_17_Upgrade_order__3[Column3])</f>
        <v>270</v>
      </c>
      <c r="L46" s="12" cm="1">
        <f t="array" ref="L46">SUM(Germany_17_Upgrade_order__3[2 S-C])*10.08+SUMPRODUCT(2*Germany_17_Upgrade_order__3[2 S-C],Germany_17_Upgrade_order__3[Column3])+SUMPRODUCT(2*$B$49*Germany_17_Upgrade_order__3[2 S-C],Germany_17_Upgrade_order__3[Column2])</f>
        <v>0</v>
      </c>
      <c r="M46" s="33" cm="1">
        <f t="array" ref="M46">SUM(Germany_17_Upgrade_order__3[3 C-L])*(11.92)+SUMPRODUCT(Germany_17_Upgrade_order__3[Column3],Germany_17_Upgrade_order__3[3 C-L]*2.48)</f>
        <v>0</v>
      </c>
      <c r="N46" s="33" cm="1">
        <f t="array" ref="N46">SUM(Germany_17_Upgrade_order__3[3 L-S])*$B$47*(10)+SUMPRODUCT(2*$B$47*Germany_17_Upgrade_order__3[3 L-S],Germany_17_Upgrade_order__3[Column3])</f>
        <v>0</v>
      </c>
      <c r="O46" s="33" cm="1">
        <f t="array" ref="O46">SUM(Germany_17_Upgrade_order__3[3 S-C])*10.08+SUMPRODUCT(2*Germany_17_Upgrade_order__3[3 S-C],Germany_17_Upgrade_order__3[Column3])+SUMPRODUCT(2*$B$49*Germany_17_Upgrade_order__3[3 S-C],Germany_17_Upgrade_order__3[Column2])</f>
        <v>0</v>
      </c>
      <c r="P46" s="12" cm="1">
        <f t="array" ref="P46">SUM(Germany_17_Upgrade_order__3[4 C-L])*(11.92)+SUMPRODUCT(Germany_17_Upgrade_order__3[Column3],Germany_17_Upgrade_order__3[4 C-L]*2.48)</f>
        <v>0</v>
      </c>
      <c r="Q46" s="12" cm="1">
        <f t="array" ref="Q46">SUM(Germany_17_Upgrade_order__3[4 L-S])*$B$47*(10)+SUMPRODUCT(2*$B$47*Germany_17_Upgrade_order__3[4 L-S],Germany_17_Upgrade_order__3[Column3])</f>
        <v>135</v>
      </c>
      <c r="R46" s="12" cm="1">
        <f t="array" ref="R46">SUM(Germany_17_Upgrade_order__3[4 S-C])*10.08+SUMPRODUCT(2*Germany_17_Upgrade_order__3[4 S-C],Germany_17_Upgrade_order__3[Column3])+SUMPRODUCT(2*$B$49*Germany_17_Upgrade_order__3[4 S-C],Germany_17_Upgrade_order__3[Column2])</f>
        <v>22042.639999999999</v>
      </c>
      <c r="S46" s="33" cm="1">
        <f t="array" ref="S46">SUM(Germany_17_Upgrade_order__3[5 C-L])*(11.92)+SUMPRODUCT(Germany_17_Upgrade_order__3[Column3],Germany_17_Upgrade_order__3[5 C-L]*2.48)</f>
        <v>793.11999999999989</v>
      </c>
      <c r="T46" s="33" cm="1">
        <f t="array" ref="T46">SUM(Germany_17_Upgrade_order__3[5 L-S])*$B$47*(10)+SUMPRODUCT(2*$B$47*Germany_17_Upgrade_order__3[5 L-S],Germany_17_Upgrade_order__3[Column3])</f>
        <v>48</v>
      </c>
      <c r="U46" s="33" cm="1">
        <f t="array" ref="U46">SUM(Germany_17_Upgrade_order__3[5 S-C])*10.08+SUMPRODUCT(2*Germany_17_Upgrade_order__3[5 S-C],Germany_17_Upgrade_order__3[Column3])+SUMPRODUCT(2*$B$49*Germany_17_Upgrade_order__3[5 S-C],Germany_17_Upgrade_order__3[Column2])</f>
        <v>8260.56</v>
      </c>
      <c r="V46" s="12" cm="1">
        <f t="array" ref="V46">SUM(Germany_17_Upgrade_order__3[6 C-L])*(11.92)+SUMPRODUCT(Germany_17_Upgrade_order__3[Column3],Germany_17_Upgrade_order__3[6 C-L]*2.48)</f>
        <v>185.60000000000002</v>
      </c>
      <c r="W46" s="12" cm="1">
        <f t="array" ref="W46">SUM(Germany_17_Upgrade_order__3[6 L-S])*$B$47*(10)+SUMPRODUCT(2*$B$47*Germany_17_Upgrade_order__3[6 L-S],Germany_17_Upgrade_order__3[Column3])</f>
        <v>816</v>
      </c>
      <c r="X46" s="12" cm="1">
        <f t="array" ref="X46">SUM(Germany_17_Upgrade_order__3[6 S-C])*10.08+SUMPRODUCT(2*Germany_17_Upgrade_order__3[6 S-C],Germany_17_Upgrade_order__3[Column3])+SUMPRODUCT(2*$B$49*Germany_17_Upgrade_order__3[6 S-C],Germany_17_Upgrade_order__3[Column2])</f>
        <v>530.08000000000004</v>
      </c>
      <c r="Y46" s="33" cm="1">
        <f t="array" ref="Y46">SUM(Germany_17_Upgrade_order__3[7 C-L])*(11.92)+SUMPRODUCT(Germany_17_Upgrade_order__3[Column3],Germany_17_Upgrade_order__3[7 C-L]*2.48)</f>
        <v>68.48</v>
      </c>
      <c r="Z46" s="33" cm="1">
        <f t="array" ref="Z46">SUM(Germany_17_Upgrade_order__3[7 L-S])*$B$47*(10)+SUMPRODUCT(2*$B$47*Germany_17_Upgrade_order__3[7 L-S],Germany_17_Upgrade_order__3[Column3])</f>
        <v>441</v>
      </c>
      <c r="AA46" s="33" cm="1">
        <f t="array" ref="AA46">SUM(Germany_17_Upgrade_order__3[7 S-C])*10.08+SUMPRODUCT(2*Germany_17_Upgrade_order__3[7 S-C],Germany_17_Upgrade_order__3[Column3])+SUMPRODUCT(2*$B$49*Germany_17_Upgrade_order__3[7 S-C],Germany_17_Upgrade_order__3[Column2])</f>
        <v>0</v>
      </c>
      <c r="AB46" s="12" cm="1">
        <f t="array" ref="AB46">SUM(Germany_17_Upgrade_order__3[8 C-L])*(11.92)+SUMPRODUCT(Germany_17_Upgrade_order__3[Column3],Germany_17_Upgrade_order__3[8 C-L]*2.48)</f>
        <v>21.84</v>
      </c>
      <c r="AC46" s="12" cm="1">
        <f t="array" ref="AC46">SUM(Germany_17_Upgrade_order__3[8 L-S])*$B$47*(10)+SUMPRODUCT(2*$B$47*Germany_17_Upgrade_order__3[8 L-S],Germany_17_Upgrade_order__3[Column3])</f>
        <v>60</v>
      </c>
      <c r="AD46" s="12" cm="1">
        <f t="array" ref="AD46">SUM(Germany_17_Upgrade_order__3[8 S-C])*10.08+SUMPRODUCT(2*Germany_17_Upgrade_order__3[8 S-C],Germany_17_Upgrade_order__3[Column3])+SUMPRODUCT(2*$B$49*Germany_17_Upgrade_order__3[8 S-C],Germany_17_Upgrade_order__3[Column2])</f>
        <v>0</v>
      </c>
      <c r="AE46" s="33" cm="1">
        <f t="array" ref="AE46">SUM(Germany_17_Upgrade_order__3[9 C-L])*(11.92)+SUMPRODUCT(Germany_17_Upgrade_order__3[Column3],Germany_17_Upgrade_order__3[9 C-L]*2.48)</f>
        <v>0</v>
      </c>
      <c r="AF46" s="33" cm="1">
        <f t="array" ref="AF46">SUM(Germany_17_Upgrade_order__3[9 L-S])*$B$47*(10)+SUMPRODUCT(2*$B$47*Germany_17_Upgrade_order__3[9 L-S],Germany_17_Upgrade_order__3[Column3])</f>
        <v>0</v>
      </c>
      <c r="AG46" s="33" cm="1">
        <f t="array" ref="AG46">SUM(Germany_17_Upgrade_order__3[9 S-C])*10.08+SUMPRODUCT(2*Germany_17_Upgrade_order__3[9 S-C],Germany_17_Upgrade_order__3[Column3])+SUMPRODUCT(2*$B$49*Germany_17_Upgrade_order__3[9 S-C],Germany_17_Upgrade_order__3[Column2])</f>
        <v>0</v>
      </c>
    </row>
    <row r="47" spans="1:33" x14ac:dyDescent="0.25">
      <c r="A47" s="31" t="s">
        <v>0</v>
      </c>
      <c r="B47" s="32">
        <v>1.5</v>
      </c>
      <c r="D47" s="12" cm="1">
        <f t="array" ref="D47">SUM(Germany_17_Upgrade_order__3[0 C-L])*(9.92+$B$48)+SUMPRODUCT(Germany_17_Upgrade_order__3[Column3],Germany_17_Upgrade_order__3[0 C-L]*2.48)</f>
        <v>1008.5599999999998</v>
      </c>
      <c r="E47" s="12" cm="1">
        <f t="array" ref="E47">SUM(Germany_17_Upgrade_order__3[0 L-S])*(10+Upgrade_order!$B$48)+SUMPRODUCT(2*$B$47*Germany_17_Upgrade_order__3[0 L-S],Germany_17_Upgrade_order__3[Column3])</f>
        <v>321</v>
      </c>
      <c r="F47" s="12" cm="1">
        <f t="array" ref="F47">SUM(Germany_17_Upgrade_order__3[0 S-C])*10.08+SUMPRODUCT(2*Germany_17_Upgrade_order__3[0 S-C],Germany_17_Upgrade_order__3[Column3])+SUMPRODUCT(2*$B$49*Germany_17_Upgrade_order__3[0 S-C],Germany_17_Upgrade_order__3[Column2])</f>
        <v>0</v>
      </c>
      <c r="G47" s="33" cm="1">
        <f t="array" ref="G47">SUM(Germany_17_Upgrade_order__3[1 C-L])*(9.92+$B$48)+SUMPRODUCT(Germany_17_Upgrade_order__3[Column3],Germany_17_Upgrade_order__3[1 C-L]*2.48)</f>
        <v>142.47999999999999</v>
      </c>
      <c r="H47" s="33" cm="1">
        <f t="array" ref="H47">SUM(Germany_17_Upgrade_order__3[1 L-S])*(10+$B$48)+SUMPRODUCT(2*$B$47*Germany_17_Upgrade_order__3[1 L-S],Germany_17_Upgrade_order__3[Column3])</f>
        <v>515</v>
      </c>
      <c r="I47" s="33" cm="1">
        <f t="array" ref="I47">SUM(Germany_17_Upgrade_order__3[1 S-C])*10.08+SUMPRODUCT(2*Germany_17_Upgrade_order__3[1 S-C],Germany_17_Upgrade_order__3[Column3])+SUMPRODUCT(2*$B$49*Germany_17_Upgrade_order__3[1 S-C],Germany_17_Upgrade_order__3[Column2])</f>
        <v>0</v>
      </c>
      <c r="J47" s="12" cm="1">
        <f t="array" ref="J47">SUM(Germany_17_Upgrade_order__3[2 C-L])*(9.92+$B$48)+SUMPRODUCT(Germany_17_Upgrade_order__3[Column3],Germany_17_Upgrade_order__3[2 C-L]*2.48)</f>
        <v>0</v>
      </c>
      <c r="K47" s="12" cm="1">
        <f t="array" ref="K47">SUM(Germany_17_Upgrade_order__3[2 L-S])*(10+$B$48)+SUMPRODUCT(2*$B$47*Germany_17_Upgrade_order__3[2 L-S],Germany_17_Upgrade_order__3[Column3])</f>
        <v>262</v>
      </c>
      <c r="L47" s="12" cm="1">
        <f t="array" ref="L47">SUM(Germany_17_Upgrade_order__3[2 S-C])*10.08+SUMPRODUCT(2*Germany_17_Upgrade_order__3[2 S-C],Germany_17_Upgrade_order__3[Column3])+SUMPRODUCT(2*$B$49*Germany_17_Upgrade_order__3[2 S-C],Germany_17_Upgrade_order__3[Column2])</f>
        <v>0</v>
      </c>
      <c r="M47" s="33" cm="1">
        <f t="array" ref="M47">SUM(Germany_17_Upgrade_order__3[3 C-L])*(9.92+$B$48)+SUMPRODUCT(Germany_17_Upgrade_order__3[Column3],Germany_17_Upgrade_order__3[3 C-L]*2.48)</f>
        <v>0</v>
      </c>
      <c r="N47" s="33" cm="1">
        <f t="array" ref="N47">SUM(Germany_17_Upgrade_order__3[3 L-S])*(10+$B$48)+SUMPRODUCT(2*$B$47*Germany_17_Upgrade_order__3[3 L-S],Germany_17_Upgrade_order__3[Column3])</f>
        <v>0</v>
      </c>
      <c r="O47" s="33" cm="1">
        <f t="array" ref="O47">SUM(Germany_17_Upgrade_order__3[3 S-C])*10.08+SUMPRODUCT(2*Germany_17_Upgrade_order__3[3 S-C],Germany_17_Upgrade_order__3[Column3])+SUMPRODUCT(2*$B$49*Germany_17_Upgrade_order__3[3 S-C],Germany_17_Upgrade_order__3[Column2])</f>
        <v>0</v>
      </c>
      <c r="P47" s="12" cm="1">
        <f t="array" ref="P47">SUM(Germany_17_Upgrade_order__3[4 C-L])*(9.92+$B$48)+SUMPRODUCT(Germany_17_Upgrade_order__3[Column3],Germany_17_Upgrade_order__3[4 C-L]*2.48)</f>
        <v>0</v>
      </c>
      <c r="Q47" s="12" cm="1">
        <f t="array" ref="Q47">SUM(Germany_17_Upgrade_order__3[4 L-S])*(10+$B$48)+SUMPRODUCT(2*$B$47*Germany_17_Upgrade_order__3[4 L-S],Germany_17_Upgrade_order__3[Column3])</f>
        <v>131</v>
      </c>
      <c r="R47" s="12" cm="1">
        <f t="array" ref="R47">SUM(Germany_17_Upgrade_order__3[4 S-C])*10.08+SUMPRODUCT(2*Germany_17_Upgrade_order__3[4 S-C],Germany_17_Upgrade_order__3[Column3])+SUMPRODUCT(2*$B$49*Germany_17_Upgrade_order__3[4 S-C],Germany_17_Upgrade_order__3[Column2])</f>
        <v>22042.639999999999</v>
      </c>
      <c r="S47" s="33" cm="1">
        <f t="array" ref="S47">SUM(Germany_17_Upgrade_order__3[5 C-L])*(9.92+$B$48)+SUMPRODUCT(Germany_17_Upgrade_order__3[Column3],Germany_17_Upgrade_order__3[5 C-L]*2.48)</f>
        <v>857.11999999999989</v>
      </c>
      <c r="T47" s="33" cm="1">
        <f t="array" ref="T47">SUM(Germany_17_Upgrade_order__3[5 L-S])*(10+$B$48)+SUMPRODUCT(2*$B$47*Germany_17_Upgrade_order__3[5 L-S],Germany_17_Upgrade_order__3[Column3])</f>
        <v>47</v>
      </c>
      <c r="U47" s="33" cm="1">
        <f t="array" ref="U47">SUM(Germany_17_Upgrade_order__3[5 S-C])*10.08+SUMPRODUCT(2*Germany_17_Upgrade_order__3[5 S-C],Germany_17_Upgrade_order__3[Column3])+SUMPRODUCT(2*$B$49*Germany_17_Upgrade_order__3[5 S-C],Germany_17_Upgrade_order__3[Column2])</f>
        <v>8260.56</v>
      </c>
      <c r="V47" s="12" cm="1">
        <f t="array" ref="V47">SUM(Germany_17_Upgrade_order__3[6 C-L])*(9.92+$B$48)+SUMPRODUCT(Germany_17_Upgrade_order__3[Column3],Germany_17_Upgrade_order__3[6 C-L]*2.48)</f>
        <v>197.60000000000002</v>
      </c>
      <c r="W47" s="12" cm="1">
        <f t="array" ref="W47">SUM(Germany_17_Upgrade_order__3[6 L-S])*(10+$B$48)+SUMPRODUCT(2*$B$47*Germany_17_Upgrade_order__3[6 L-S],Germany_17_Upgrade_order__3[Column3])</f>
        <v>789</v>
      </c>
      <c r="X47" s="12" cm="1">
        <f t="array" ref="X47">SUM(Germany_17_Upgrade_order__3[6 S-C])*10.08+SUMPRODUCT(2*Germany_17_Upgrade_order__3[6 S-C],Germany_17_Upgrade_order__3[Column3])+SUMPRODUCT(2*$B$49*Germany_17_Upgrade_order__3[6 S-C],Germany_17_Upgrade_order__3[Column2])</f>
        <v>530.08000000000004</v>
      </c>
      <c r="Y47" s="33" cm="1">
        <f t="array" ref="Y47">SUM(Germany_17_Upgrade_order__3[7 C-L])*(9.92+$B$48)+SUMPRODUCT(Germany_17_Upgrade_order__3[Column3],Germany_17_Upgrade_order__3[7 C-L]*2.48)</f>
        <v>72.48</v>
      </c>
      <c r="Z47" s="33" cm="1">
        <f t="array" ref="Z47">SUM(Germany_17_Upgrade_order__3[7 L-S])*(10+$B$48)+SUMPRODUCT(2*$B$47*Germany_17_Upgrade_order__3[7 L-S],Germany_17_Upgrade_order__3[Column3])</f>
        <v>429</v>
      </c>
      <c r="AA47" s="33" cm="1">
        <f t="array" ref="AA47">SUM(Germany_17_Upgrade_order__3[7 S-C])*10.08+SUMPRODUCT(2*Germany_17_Upgrade_order__3[7 S-C],Germany_17_Upgrade_order__3[Column3])+SUMPRODUCT(2*$B$49*Germany_17_Upgrade_order__3[7 S-C],Germany_17_Upgrade_order__3[Column2])</f>
        <v>0</v>
      </c>
      <c r="AB47" s="12" cm="1">
        <f t="array" ref="AB47">SUM(Germany_17_Upgrade_order__3[8 C-L])*(9.92+$B$48)+SUMPRODUCT(Germany_17_Upgrade_order__3[Column3],Germany_17_Upgrade_order__3[8 C-L]*2.48)</f>
        <v>23.84</v>
      </c>
      <c r="AC47" s="12" cm="1">
        <f t="array" ref="AC47">SUM(Germany_17_Upgrade_order__3[8 L-S])*(10+$B$48)+SUMPRODUCT(2*$B$47*Germany_17_Upgrade_order__3[8 L-S],Germany_17_Upgrade_order__3[Column3])</f>
        <v>58</v>
      </c>
      <c r="AD47" s="12" cm="1">
        <f t="array" ref="AD47">SUM(Germany_17_Upgrade_order__3[8 S-C])*10.08+SUMPRODUCT(2*Germany_17_Upgrade_order__3[8 S-C],Germany_17_Upgrade_order__3[Column3])+SUMPRODUCT(2*$B$49*Germany_17_Upgrade_order__3[8 S-C],Germany_17_Upgrade_order__3[Column2])</f>
        <v>0</v>
      </c>
      <c r="AE47" s="33" cm="1">
        <f t="array" ref="AE47">SUM(Germany_17_Upgrade_order__3[9 C-L])*(9.92+$B$48)+SUMPRODUCT(Germany_17_Upgrade_order__3[Column3],Germany_17_Upgrade_order__3[9 C-L]*2.48)</f>
        <v>0</v>
      </c>
      <c r="AF47" s="33" cm="1">
        <f t="array" ref="AF47">SUM(Germany_17_Upgrade_order__3[9 L-S])*(10+$B$48)+SUMPRODUCT(2*$B$47*Germany_17_Upgrade_order__3[9 L-S],Germany_17_Upgrade_order__3[Column3])</f>
        <v>0</v>
      </c>
      <c r="AG47" s="33" cm="1">
        <f t="array" ref="AG47">SUM(Germany_17_Upgrade_order__3[9 S-C])*10.08+SUMPRODUCT(2*Germany_17_Upgrade_order__3[9 S-C],Germany_17_Upgrade_order__3[Column3])+SUMPRODUCT(2*$B$49*Germany_17_Upgrade_order__3[9 S-C],Germany_17_Upgrade_order__3[Column2])</f>
        <v>0</v>
      </c>
    </row>
    <row r="48" spans="1:33" x14ac:dyDescent="0.25">
      <c r="A48" s="31" t="s">
        <v>53</v>
      </c>
      <c r="B48" s="31">
        <v>4</v>
      </c>
    </row>
    <row r="49" spans="1:20" x14ac:dyDescent="0.25">
      <c r="A49" s="31" t="s">
        <v>2</v>
      </c>
      <c r="B49" s="31">
        <v>0.8</v>
      </c>
    </row>
    <row r="51" spans="1:20" x14ac:dyDescent="0.25">
      <c r="D51" s="2" t="s">
        <v>54</v>
      </c>
      <c r="E51" s="2">
        <v>0</v>
      </c>
      <c r="F51" s="2">
        <v>1</v>
      </c>
      <c r="G51" s="2">
        <v>2</v>
      </c>
      <c r="H51" s="2">
        <v>3</v>
      </c>
      <c r="I51" s="2">
        <v>4</v>
      </c>
      <c r="J51" s="2">
        <v>5</v>
      </c>
      <c r="K51" s="2">
        <v>6</v>
      </c>
      <c r="L51" s="2">
        <v>7</v>
      </c>
      <c r="M51" s="2">
        <v>8</v>
      </c>
      <c r="N51" s="2">
        <v>9</v>
      </c>
      <c r="R51" s="2" t="s">
        <v>3</v>
      </c>
      <c r="S51" s="2" t="s">
        <v>55</v>
      </c>
      <c r="T51" s="2" t="s">
        <v>56</v>
      </c>
    </row>
    <row r="52" spans="1:20" x14ac:dyDescent="0.25">
      <c r="D52" s="2" t="s">
        <v>55</v>
      </c>
      <c r="E52" s="2">
        <f>SUM(D46:F46)</f>
        <v>1267.56</v>
      </c>
      <c r="F52" s="2">
        <f>SUM(G46:I46)</f>
        <v>665.48</v>
      </c>
      <c r="G52" s="2">
        <f>SUM(J46:L46)</f>
        <v>270</v>
      </c>
      <c r="H52" s="2">
        <f>SUM(M46:O46)</f>
        <v>0</v>
      </c>
      <c r="I52" s="2">
        <f>SUM(P46:R46)</f>
        <v>22177.64</v>
      </c>
      <c r="J52" s="2">
        <f>SUM(S46:U46)</f>
        <v>9101.68</v>
      </c>
      <c r="K52" s="2">
        <f>SUM(V46:X46)</f>
        <v>1531.68</v>
      </c>
      <c r="L52" s="2">
        <f>SUM(Y46:AA46)</f>
        <v>509.48</v>
      </c>
      <c r="M52" s="2">
        <f>SUM(AB46:AD46)</f>
        <v>81.84</v>
      </c>
      <c r="N52" s="2">
        <f>SUM(AE46:AG46)</f>
        <v>0</v>
      </c>
      <c r="R52" s="2">
        <v>0</v>
      </c>
      <c r="S52" s="2">
        <f>SUM(D46:F46)</f>
        <v>1267.56</v>
      </c>
      <c r="T52" s="2">
        <f>SUM(D47:F47)</f>
        <v>1329.56</v>
      </c>
    </row>
    <row r="53" spans="1:20" x14ac:dyDescent="0.25">
      <c r="D53" s="2" t="s">
        <v>56</v>
      </c>
      <c r="E53" s="2">
        <f>SUM(D47:F47)</f>
        <v>1329.56</v>
      </c>
      <c r="F53" s="2">
        <f>SUM(G47:I47)</f>
        <v>657.48</v>
      </c>
      <c r="G53" s="2">
        <f>SUM(J47:L47)</f>
        <v>262</v>
      </c>
      <c r="H53" s="2">
        <f>SUM(M47:O47)</f>
        <v>0</v>
      </c>
      <c r="I53" s="2">
        <f>SUM(P47:R47)</f>
        <v>22173.64</v>
      </c>
      <c r="J53" s="2">
        <f>SUM(S47:U47)</f>
        <v>9164.68</v>
      </c>
      <c r="K53" s="2">
        <f>SUM(V47:X47)</f>
        <v>1516.68</v>
      </c>
      <c r="L53" s="2">
        <f>SUM(Y47:AA47)</f>
        <v>501.48</v>
      </c>
      <c r="M53" s="2">
        <f>SUM(AB47:AD47)</f>
        <v>81.84</v>
      </c>
      <c r="N53" s="2">
        <f>SUM(AE47:AG47)</f>
        <v>0</v>
      </c>
      <c r="R53" s="2">
        <v>1</v>
      </c>
      <c r="S53" s="2">
        <f>SUM(G46:I46)</f>
        <v>665.48</v>
      </c>
      <c r="T53" s="2">
        <f>SUM(G47:I47)</f>
        <v>657.48</v>
      </c>
    </row>
    <row r="54" spans="1:20" x14ac:dyDescent="0.25">
      <c r="R54" s="2">
        <v>2</v>
      </c>
      <c r="S54" s="2">
        <f>SUM(J46:L46)</f>
        <v>270</v>
      </c>
      <c r="T54" s="2">
        <f>SUM(J47:L47)</f>
        <v>262</v>
      </c>
    </row>
    <row r="55" spans="1:20" x14ac:dyDescent="0.25">
      <c r="R55" s="2">
        <v>3</v>
      </c>
      <c r="S55" s="2">
        <f>SUM(M46:O46)</f>
        <v>0</v>
      </c>
      <c r="T55" s="2">
        <f>SUM(M47:O47)</f>
        <v>0</v>
      </c>
    </row>
    <row r="56" spans="1:20" x14ac:dyDescent="0.25">
      <c r="R56" s="2">
        <v>4</v>
      </c>
      <c r="S56" s="2">
        <f>SUM(P46:R46)</f>
        <v>22177.64</v>
      </c>
      <c r="T56" s="2">
        <f>SUM(P47:R47)</f>
        <v>22173.64</v>
      </c>
    </row>
    <row r="57" spans="1:20" x14ac:dyDescent="0.25">
      <c r="R57" s="2">
        <v>5</v>
      </c>
      <c r="S57" s="2">
        <f>SUM(S46:U46)</f>
        <v>9101.68</v>
      </c>
      <c r="T57" s="2">
        <f>SUM(S47:U47)</f>
        <v>9164.68</v>
      </c>
    </row>
    <row r="58" spans="1:20" x14ac:dyDescent="0.25">
      <c r="R58" s="2">
        <v>6</v>
      </c>
      <c r="S58" s="2">
        <f>SUM(V46:X46)</f>
        <v>1531.68</v>
      </c>
      <c r="T58" s="2">
        <f>SUM(V47:X47)</f>
        <v>1516.68</v>
      </c>
    </row>
    <row r="59" spans="1:20" x14ac:dyDescent="0.25">
      <c r="R59" s="2">
        <v>7</v>
      </c>
      <c r="S59" s="2">
        <f>SUM(Y46:AA46)</f>
        <v>509.48</v>
      </c>
      <c r="T59" s="2">
        <f>SUM(Y47:AA47)</f>
        <v>501.48</v>
      </c>
    </row>
    <row r="60" spans="1:20" x14ac:dyDescent="0.25">
      <c r="R60" s="2">
        <v>8</v>
      </c>
      <c r="S60" s="2">
        <f>SUM(AB46:AD46)</f>
        <v>81.84</v>
      </c>
      <c r="T60" s="2">
        <f>SUM(AB47:AD47)</f>
        <v>81.84</v>
      </c>
    </row>
    <row r="61" spans="1:20" x14ac:dyDescent="0.25">
      <c r="R61" s="2">
        <v>9</v>
      </c>
      <c r="S61" s="2">
        <f>SUM(AE46:AG46)</f>
        <v>0</v>
      </c>
      <c r="T61" s="2">
        <f>SUM(AE47:AG47)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02C0-8A0F-4AD8-BCCE-7AD1D2A6E6A7}">
  <dimension ref="A2:AC97"/>
  <sheetViews>
    <sheetView topLeftCell="A46" zoomScale="63" zoomScaleNormal="130" workbookViewId="0">
      <selection activeCell="L75" sqref="L75"/>
    </sheetView>
  </sheetViews>
  <sheetFormatPr defaultRowHeight="15" x14ac:dyDescent="0.25"/>
  <cols>
    <col min="4" max="5" width="11.42578125" customWidth="1"/>
    <col min="8" max="8" width="11.7109375" customWidth="1"/>
    <col min="9" max="9" width="10" customWidth="1"/>
    <col min="14" max="14" width="12.42578125" customWidth="1"/>
    <col min="18" max="18" width="12.7109375" customWidth="1"/>
    <col min="28" max="28" width="11.140625" customWidth="1"/>
  </cols>
  <sheetData>
    <row r="2" spans="1:29" x14ac:dyDescent="0.25">
      <c r="C2" s="31" t="s">
        <v>0</v>
      </c>
      <c r="D2" s="32">
        <v>1.5</v>
      </c>
      <c r="M2" s="31" t="s">
        <v>0</v>
      </c>
      <c r="N2" s="32">
        <v>1.5</v>
      </c>
      <c r="W2" s="31" t="s">
        <v>0</v>
      </c>
      <c r="X2" s="32">
        <v>1.5</v>
      </c>
    </row>
    <row r="3" spans="1:29" x14ac:dyDescent="0.25">
      <c r="C3" s="31" t="s">
        <v>1</v>
      </c>
      <c r="D3" s="31">
        <v>0.5</v>
      </c>
      <c r="M3" s="31" t="s">
        <v>1</v>
      </c>
      <c r="N3" s="31">
        <v>1</v>
      </c>
      <c r="W3" s="31" t="s">
        <v>1</v>
      </c>
      <c r="X3" s="31">
        <v>2</v>
      </c>
    </row>
    <row r="4" spans="1:29" x14ac:dyDescent="0.25">
      <c r="C4" s="31" t="s">
        <v>2</v>
      </c>
      <c r="D4" s="31">
        <v>0</v>
      </c>
      <c r="M4" s="31" t="s">
        <v>2</v>
      </c>
      <c r="N4" s="31">
        <v>0</v>
      </c>
      <c r="W4" s="31" t="s">
        <v>2</v>
      </c>
      <c r="X4" s="31">
        <v>0</v>
      </c>
    </row>
    <row r="6" spans="1:29" x14ac:dyDescent="0.25">
      <c r="A6" s="59" t="s">
        <v>3</v>
      </c>
      <c r="B6" s="61" t="s">
        <v>45</v>
      </c>
      <c r="C6" s="61"/>
      <c r="D6" s="61"/>
      <c r="E6" s="61"/>
      <c r="F6" s="61" t="s">
        <v>46</v>
      </c>
      <c r="G6" s="61"/>
      <c r="H6" s="61"/>
      <c r="I6" s="61"/>
      <c r="K6" s="59" t="s">
        <v>3</v>
      </c>
      <c r="L6" s="61" t="s">
        <v>45</v>
      </c>
      <c r="M6" s="61"/>
      <c r="N6" s="61"/>
      <c r="O6" s="61"/>
      <c r="P6" s="61" t="s">
        <v>46</v>
      </c>
      <c r="Q6" s="61"/>
      <c r="R6" s="61"/>
      <c r="S6" s="61"/>
      <c r="U6" s="59" t="s">
        <v>3</v>
      </c>
      <c r="V6" s="61" t="s">
        <v>45</v>
      </c>
      <c r="W6" s="61"/>
      <c r="X6" s="61"/>
      <c r="Y6" s="61"/>
      <c r="Z6" s="61" t="s">
        <v>46</v>
      </c>
      <c r="AA6" s="61"/>
      <c r="AB6" s="61"/>
      <c r="AC6" s="61"/>
    </row>
    <row r="7" spans="1:29" x14ac:dyDescent="0.25">
      <c r="A7" s="60"/>
      <c r="B7" s="5" t="s">
        <v>6</v>
      </c>
      <c r="C7" s="3" t="s">
        <v>7</v>
      </c>
      <c r="D7" s="3" t="s">
        <v>8</v>
      </c>
      <c r="E7" s="3" t="s">
        <v>9</v>
      </c>
      <c r="F7" s="5" t="s">
        <v>6</v>
      </c>
      <c r="G7" s="3" t="s">
        <v>7</v>
      </c>
      <c r="H7" s="3" t="s">
        <v>8</v>
      </c>
      <c r="I7" s="3" t="s">
        <v>9</v>
      </c>
      <c r="K7" s="60"/>
      <c r="L7" s="5" t="s">
        <v>6</v>
      </c>
      <c r="M7" s="3" t="s">
        <v>7</v>
      </c>
      <c r="N7" s="3" t="s">
        <v>8</v>
      </c>
      <c r="O7" s="3" t="s">
        <v>9</v>
      </c>
      <c r="P7" s="5" t="s">
        <v>6</v>
      </c>
      <c r="Q7" s="3" t="s">
        <v>7</v>
      </c>
      <c r="R7" s="3" t="s">
        <v>8</v>
      </c>
      <c r="S7" s="3" t="s">
        <v>9</v>
      </c>
      <c r="U7" s="60"/>
      <c r="V7" s="5" t="s">
        <v>6</v>
      </c>
      <c r="W7" s="3" t="s">
        <v>7</v>
      </c>
      <c r="X7" s="3" t="s">
        <v>8</v>
      </c>
      <c r="Y7" s="3" t="s">
        <v>9</v>
      </c>
      <c r="Z7" s="5" t="s">
        <v>6</v>
      </c>
      <c r="AA7" s="3" t="s">
        <v>7</v>
      </c>
      <c r="AB7" s="3" t="s">
        <v>8</v>
      </c>
      <c r="AC7" s="3" t="s">
        <v>9</v>
      </c>
    </row>
    <row r="8" spans="1:29" x14ac:dyDescent="0.25">
      <c r="A8" s="2">
        <v>0</v>
      </c>
      <c r="B8" s="2"/>
      <c r="C8" s="2"/>
      <c r="D8" s="2"/>
      <c r="E8" s="2"/>
      <c r="F8" s="2"/>
      <c r="G8" s="2"/>
      <c r="H8" s="2"/>
      <c r="I8" s="2"/>
      <c r="K8" s="2"/>
      <c r="L8" s="2"/>
      <c r="M8" s="2"/>
      <c r="N8" s="2"/>
      <c r="O8" s="2"/>
      <c r="P8" s="2"/>
      <c r="Q8" s="2"/>
      <c r="R8" s="2"/>
      <c r="S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>
        <v>1</v>
      </c>
      <c r="B9" s="2"/>
      <c r="C9" s="2"/>
      <c r="D9" s="2"/>
      <c r="E9" s="2"/>
      <c r="F9" s="2"/>
      <c r="G9" s="2"/>
      <c r="H9" s="2"/>
      <c r="I9" s="2"/>
      <c r="K9" s="2"/>
      <c r="L9" s="2"/>
      <c r="M9" s="2"/>
      <c r="N9" s="2"/>
      <c r="O9" s="2"/>
      <c r="P9" s="2"/>
      <c r="Q9" s="2"/>
      <c r="R9" s="2"/>
      <c r="S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>
        <v>2</v>
      </c>
      <c r="B10" s="2"/>
      <c r="C10" s="2"/>
      <c r="D10" s="2"/>
      <c r="E10" s="2"/>
      <c r="F10" s="2"/>
      <c r="G10" s="2"/>
      <c r="H10" s="2"/>
      <c r="I10" s="2"/>
      <c r="K10" s="2"/>
      <c r="L10" s="2"/>
      <c r="M10" s="2"/>
      <c r="N10" s="2"/>
      <c r="O10" s="2"/>
      <c r="P10" s="2"/>
      <c r="Q10" s="2"/>
      <c r="R10" s="2"/>
      <c r="S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>
        <v>3</v>
      </c>
      <c r="B11" s="2"/>
      <c r="C11" s="2"/>
      <c r="D11" s="2"/>
      <c r="E11" s="2"/>
      <c r="F11" s="2"/>
      <c r="G11" s="2"/>
      <c r="H11" s="2"/>
      <c r="I11" s="2"/>
      <c r="K11" s="2"/>
      <c r="L11" s="2"/>
      <c r="M11" s="2"/>
      <c r="N11" s="2"/>
      <c r="O11" s="2"/>
      <c r="P11" s="2"/>
      <c r="Q11" s="2"/>
      <c r="R11" s="2"/>
      <c r="S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>
        <v>4</v>
      </c>
      <c r="B12" s="2"/>
      <c r="C12" s="2"/>
      <c r="D12" s="2"/>
      <c r="E12" s="2"/>
      <c r="F12" s="2"/>
      <c r="G12" s="2"/>
      <c r="H12" s="2"/>
      <c r="I12" s="2"/>
      <c r="K12" s="2"/>
      <c r="L12" s="2"/>
      <c r="M12" s="2"/>
      <c r="N12" s="2"/>
      <c r="O12" s="2"/>
      <c r="P12" s="2"/>
      <c r="Q12" s="2"/>
      <c r="R12" s="2"/>
      <c r="S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>
        <v>5</v>
      </c>
      <c r="B13" s="2"/>
      <c r="C13" s="2"/>
      <c r="D13" s="2"/>
      <c r="E13" s="2"/>
      <c r="F13" s="2"/>
      <c r="G13" s="2"/>
      <c r="H13" s="2"/>
      <c r="I13" s="2"/>
      <c r="K13" s="2"/>
      <c r="L13" s="2"/>
      <c r="M13" s="2"/>
      <c r="N13" s="2"/>
      <c r="O13" s="2"/>
      <c r="P13" s="2"/>
      <c r="Q13" s="2"/>
      <c r="R13" s="2"/>
      <c r="S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>
        <v>6</v>
      </c>
      <c r="B14" s="2"/>
      <c r="C14" s="2"/>
      <c r="D14" s="2"/>
      <c r="E14" s="2"/>
      <c r="F14" s="2"/>
      <c r="G14" s="2"/>
      <c r="H14" s="2"/>
      <c r="I14" s="2"/>
      <c r="K14" s="2"/>
      <c r="L14" s="2"/>
      <c r="M14" s="2"/>
      <c r="N14" s="2"/>
      <c r="O14" s="2"/>
      <c r="P14" s="2"/>
      <c r="Q14" s="2"/>
      <c r="R14" s="2"/>
      <c r="S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>
        <v>7</v>
      </c>
      <c r="B15" s="2"/>
      <c r="C15" s="2"/>
      <c r="D15" s="2"/>
      <c r="E15" s="2"/>
      <c r="F15" s="2"/>
      <c r="G15" s="2"/>
      <c r="H15" s="2"/>
      <c r="I15" s="2"/>
      <c r="K15" s="2"/>
      <c r="L15" s="2"/>
      <c r="M15" s="2"/>
      <c r="N15" s="2"/>
      <c r="O15" s="2"/>
      <c r="P15" s="2"/>
      <c r="Q15" s="2"/>
      <c r="R15" s="2"/>
      <c r="S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">
        <v>8</v>
      </c>
      <c r="B16" s="2"/>
      <c r="C16" s="2"/>
      <c r="D16" s="2"/>
      <c r="E16" s="2"/>
      <c r="F16" s="2"/>
      <c r="G16" s="2"/>
      <c r="H16" s="2"/>
      <c r="I16" s="2"/>
      <c r="K16" s="2"/>
      <c r="L16" s="2"/>
      <c r="M16" s="2"/>
      <c r="N16" s="2"/>
      <c r="O16" s="2"/>
      <c r="P16" s="2"/>
      <c r="Q16" s="2"/>
      <c r="R16" s="2"/>
      <c r="S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2">
        <v>9</v>
      </c>
      <c r="B17" s="2"/>
      <c r="C17" s="2"/>
      <c r="D17" s="2"/>
      <c r="E17" s="2"/>
      <c r="F17" s="2"/>
      <c r="G17" s="2"/>
      <c r="H17" s="2"/>
      <c r="I17" s="2"/>
      <c r="K17" s="2"/>
      <c r="L17" s="2"/>
      <c r="M17" s="2"/>
      <c r="N17" s="2"/>
      <c r="O17" s="2"/>
      <c r="P17" s="2"/>
      <c r="Q17" s="2"/>
      <c r="R17" s="2"/>
      <c r="S17" s="2"/>
      <c r="U17" s="2"/>
      <c r="V17" s="2"/>
      <c r="W17" s="2"/>
      <c r="X17" s="2"/>
      <c r="Y17" s="2"/>
      <c r="Z17" s="2"/>
      <c r="AA17" s="2"/>
      <c r="AB17" s="2"/>
      <c r="AC17" s="2"/>
    </row>
    <row r="19" spans="1:29" x14ac:dyDescent="0.25">
      <c r="C19" s="31" t="s">
        <v>0</v>
      </c>
      <c r="D19" s="32">
        <v>1.5</v>
      </c>
      <c r="M19" s="31" t="s">
        <v>0</v>
      </c>
      <c r="N19" s="32">
        <v>1.5</v>
      </c>
      <c r="W19" s="27" t="s">
        <v>0</v>
      </c>
      <c r="X19" s="34">
        <v>1.5</v>
      </c>
    </row>
    <row r="20" spans="1:29" x14ac:dyDescent="0.25">
      <c r="C20" s="31" t="s">
        <v>1</v>
      </c>
      <c r="D20" s="31">
        <v>0.5</v>
      </c>
      <c r="M20" s="31" t="s">
        <v>1</v>
      </c>
      <c r="N20" s="31">
        <v>1</v>
      </c>
      <c r="W20" s="27" t="s">
        <v>1</v>
      </c>
      <c r="X20" s="27">
        <v>2</v>
      </c>
    </row>
    <row r="21" spans="1:29" x14ac:dyDescent="0.25">
      <c r="C21" s="31" t="s">
        <v>2</v>
      </c>
      <c r="D21" s="31">
        <v>0.8</v>
      </c>
      <c r="M21" s="31" t="s">
        <v>2</v>
      </c>
      <c r="N21" s="31">
        <v>0.8</v>
      </c>
      <c r="W21" s="27" t="s">
        <v>2</v>
      </c>
      <c r="X21" s="27">
        <v>0.8</v>
      </c>
    </row>
    <row r="23" spans="1:29" x14ac:dyDescent="0.25">
      <c r="A23" s="59" t="s">
        <v>3</v>
      </c>
      <c r="B23" s="61" t="s">
        <v>45</v>
      </c>
      <c r="C23" s="61"/>
      <c r="D23" s="61"/>
      <c r="E23" s="61"/>
      <c r="F23" s="61" t="s">
        <v>46</v>
      </c>
      <c r="G23" s="61"/>
      <c r="H23" s="61"/>
      <c r="I23" s="61"/>
      <c r="K23" s="59" t="s">
        <v>3</v>
      </c>
      <c r="L23" s="61" t="s">
        <v>45</v>
      </c>
      <c r="M23" s="61"/>
      <c r="N23" s="61"/>
      <c r="O23" s="61"/>
      <c r="P23" s="61" t="s">
        <v>46</v>
      </c>
      <c r="Q23" s="61"/>
      <c r="R23" s="61"/>
      <c r="S23" s="61"/>
      <c r="U23" s="59" t="s">
        <v>3</v>
      </c>
      <c r="V23" s="61" t="s">
        <v>45</v>
      </c>
      <c r="W23" s="61"/>
      <c r="X23" s="61"/>
      <c r="Y23" s="61"/>
      <c r="Z23" s="61" t="s">
        <v>46</v>
      </c>
      <c r="AA23" s="61"/>
      <c r="AB23" s="61"/>
      <c r="AC23" s="61"/>
    </row>
    <row r="24" spans="1:29" x14ac:dyDescent="0.25">
      <c r="A24" s="60"/>
      <c r="B24" s="5" t="s">
        <v>6</v>
      </c>
      <c r="C24" s="3" t="s">
        <v>7</v>
      </c>
      <c r="D24" s="3" t="s">
        <v>8</v>
      </c>
      <c r="E24" s="3" t="s">
        <v>9</v>
      </c>
      <c r="F24" s="5" t="s">
        <v>6</v>
      </c>
      <c r="G24" s="3" t="s">
        <v>7</v>
      </c>
      <c r="H24" s="3" t="s">
        <v>8</v>
      </c>
      <c r="I24" s="3" t="s">
        <v>9</v>
      </c>
      <c r="K24" s="60"/>
      <c r="L24" s="5" t="s">
        <v>6</v>
      </c>
      <c r="M24" s="3" t="s">
        <v>7</v>
      </c>
      <c r="N24" s="3" t="s">
        <v>8</v>
      </c>
      <c r="O24" s="3" t="s">
        <v>9</v>
      </c>
      <c r="P24" s="5" t="s">
        <v>6</v>
      </c>
      <c r="Q24" s="3" t="s">
        <v>7</v>
      </c>
      <c r="R24" s="3" t="s">
        <v>8</v>
      </c>
      <c r="S24" s="3" t="s">
        <v>9</v>
      </c>
      <c r="U24" s="60"/>
      <c r="V24" s="5" t="s">
        <v>6</v>
      </c>
      <c r="W24" s="3" t="s">
        <v>7</v>
      </c>
      <c r="X24" s="3" t="s">
        <v>8</v>
      </c>
      <c r="Y24" s="3" t="s">
        <v>9</v>
      </c>
      <c r="Z24" s="5" t="s">
        <v>6</v>
      </c>
      <c r="AA24" s="3" t="s">
        <v>7</v>
      </c>
      <c r="AB24" s="3" t="s">
        <v>8</v>
      </c>
      <c r="AC24" s="3" t="s">
        <v>9</v>
      </c>
    </row>
    <row r="25" spans="1:29" x14ac:dyDescent="0.25">
      <c r="A25" s="2">
        <v>0</v>
      </c>
      <c r="B25" s="2"/>
      <c r="C25" s="2"/>
      <c r="D25" s="2"/>
      <c r="E25" s="2"/>
      <c r="F25" s="2"/>
      <c r="G25" s="2"/>
      <c r="H25" s="2"/>
      <c r="I25" s="2"/>
      <c r="K25" s="2"/>
      <c r="L25" s="2"/>
      <c r="M25" s="2"/>
      <c r="N25" s="2"/>
      <c r="O25" s="2"/>
      <c r="P25" s="2"/>
      <c r="Q25" s="2"/>
      <c r="R25" s="2"/>
      <c r="S25" s="2"/>
      <c r="U25" s="2"/>
      <c r="V25" s="2">
        <v>405.03999999999996</v>
      </c>
      <c r="W25" s="2">
        <v>1025.1999999999998</v>
      </c>
      <c r="X25" s="2">
        <v>238.79999999999998</v>
      </c>
      <c r="Y25" s="2">
        <v>1267.56</v>
      </c>
      <c r="Z25" s="2">
        <v>443.04</v>
      </c>
      <c r="AA25" s="2">
        <v>1058.1999999999998</v>
      </c>
      <c r="AB25" s="2">
        <v>266.79999999999995</v>
      </c>
      <c r="AC25" s="2">
        <v>1329.56</v>
      </c>
    </row>
    <row r="26" spans="1:29" x14ac:dyDescent="0.25">
      <c r="A26" s="2">
        <v>1</v>
      </c>
      <c r="B26" s="2"/>
      <c r="C26" s="2"/>
      <c r="D26" s="2"/>
      <c r="E26" s="2"/>
      <c r="F26" s="2"/>
      <c r="G26" s="2"/>
      <c r="H26" s="2"/>
      <c r="I26" s="2"/>
      <c r="K26" s="2"/>
      <c r="L26" s="2"/>
      <c r="M26" s="2"/>
      <c r="N26" s="2"/>
      <c r="O26" s="2"/>
      <c r="P26" s="2"/>
      <c r="Q26" s="2"/>
      <c r="R26" s="2"/>
      <c r="S26" s="2"/>
      <c r="U26" s="2"/>
      <c r="V26" s="2">
        <v>87.84</v>
      </c>
      <c r="W26" s="2">
        <v>155.16</v>
      </c>
      <c r="X26" s="2">
        <v>170.24</v>
      </c>
      <c r="Y26" s="2">
        <v>665.48</v>
      </c>
      <c r="Z26" s="2">
        <v>93.84</v>
      </c>
      <c r="AA26" s="2">
        <v>154.16</v>
      </c>
      <c r="AB26" s="2">
        <v>177.24</v>
      </c>
      <c r="AC26" s="2">
        <v>657.48</v>
      </c>
    </row>
    <row r="27" spans="1:29" x14ac:dyDescent="0.25">
      <c r="A27" s="2">
        <v>2</v>
      </c>
      <c r="B27" s="2"/>
      <c r="C27" s="2"/>
      <c r="D27" s="2"/>
      <c r="E27" s="2"/>
      <c r="F27" s="2"/>
      <c r="G27" s="2"/>
      <c r="H27" s="2"/>
      <c r="I27" s="2"/>
      <c r="K27" s="2"/>
      <c r="L27" s="2"/>
      <c r="M27" s="2"/>
      <c r="N27" s="2"/>
      <c r="O27" s="2"/>
      <c r="P27" s="2"/>
      <c r="Q27" s="2"/>
      <c r="R27" s="2"/>
      <c r="S27" s="2"/>
      <c r="U27" s="2"/>
      <c r="V27" s="2">
        <v>295.76</v>
      </c>
      <c r="W27" s="2">
        <v>0</v>
      </c>
      <c r="X27" s="2">
        <v>351.04</v>
      </c>
      <c r="Y27" s="2">
        <v>270</v>
      </c>
      <c r="Z27" s="2">
        <v>287.76</v>
      </c>
      <c r="AA27" s="2">
        <v>0</v>
      </c>
      <c r="AB27" s="2">
        <v>344.03999999999996</v>
      </c>
      <c r="AC27" s="2">
        <v>262</v>
      </c>
    </row>
    <row r="28" spans="1:29" x14ac:dyDescent="0.25">
      <c r="A28" s="2">
        <v>3</v>
      </c>
      <c r="B28" s="2"/>
      <c r="C28" s="2"/>
      <c r="D28" s="2"/>
      <c r="E28" s="2"/>
      <c r="F28" s="2"/>
      <c r="G28" s="2"/>
      <c r="H28" s="2"/>
      <c r="I28" s="2"/>
      <c r="K28" s="2"/>
      <c r="L28" s="2"/>
      <c r="M28" s="2"/>
      <c r="N28" s="2"/>
      <c r="O28" s="2"/>
      <c r="P28" s="2"/>
      <c r="Q28" s="2"/>
      <c r="R28" s="2"/>
      <c r="S28" s="2"/>
      <c r="U28" s="2"/>
      <c r="V28" s="2">
        <v>213</v>
      </c>
      <c r="W28" s="2">
        <v>75</v>
      </c>
      <c r="X28" s="2">
        <v>78</v>
      </c>
      <c r="Y28" s="2">
        <v>0</v>
      </c>
      <c r="Z28" s="2">
        <v>205</v>
      </c>
      <c r="AA28" s="2">
        <v>73</v>
      </c>
      <c r="AB28" s="2">
        <v>75</v>
      </c>
      <c r="AC28" s="2">
        <v>0</v>
      </c>
    </row>
    <row r="29" spans="1:29" x14ac:dyDescent="0.25">
      <c r="A29" s="2">
        <v>4</v>
      </c>
      <c r="B29" s="2"/>
      <c r="C29" s="2"/>
      <c r="D29" s="2"/>
      <c r="E29" s="2"/>
      <c r="F29" s="2"/>
      <c r="G29" s="2"/>
      <c r="H29" s="2"/>
      <c r="I29" s="2"/>
      <c r="K29" s="2"/>
      <c r="L29" s="2"/>
      <c r="M29" s="2"/>
      <c r="N29" s="2"/>
      <c r="O29" s="2"/>
      <c r="P29" s="2"/>
      <c r="Q29" s="2"/>
      <c r="R29" s="2"/>
      <c r="S29" s="2"/>
      <c r="U29" s="2"/>
      <c r="V29" s="2">
        <v>81</v>
      </c>
      <c r="W29" s="2">
        <v>3264.96</v>
      </c>
      <c r="X29" s="2">
        <v>3760.96</v>
      </c>
      <c r="Y29" s="2">
        <v>22177.64</v>
      </c>
      <c r="Z29" s="2">
        <v>79</v>
      </c>
      <c r="AA29" s="2">
        <v>3263.96</v>
      </c>
      <c r="AB29" s="2">
        <v>3760.96</v>
      </c>
      <c r="AC29" s="2">
        <v>22173.64</v>
      </c>
    </row>
    <row r="30" spans="1:29" x14ac:dyDescent="0.25">
      <c r="A30" s="2">
        <v>5</v>
      </c>
      <c r="B30" s="2"/>
      <c r="C30" s="2"/>
      <c r="D30" s="2"/>
      <c r="E30" s="2"/>
      <c r="F30" s="2"/>
      <c r="G30" s="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U30" s="2"/>
      <c r="V30" s="2">
        <v>9086.4800000000014</v>
      </c>
      <c r="W30" s="2">
        <v>9267.6</v>
      </c>
      <c r="X30" s="2">
        <v>1205.8400000000001</v>
      </c>
      <c r="Y30" s="2">
        <v>9101.68</v>
      </c>
      <c r="Z30" s="2">
        <v>9089.4800000000014</v>
      </c>
      <c r="AA30" s="2">
        <v>9311.6</v>
      </c>
      <c r="AB30" s="2">
        <v>1235.8400000000001</v>
      </c>
      <c r="AC30" s="2">
        <v>9164.68</v>
      </c>
    </row>
    <row r="31" spans="1:29" x14ac:dyDescent="0.25">
      <c r="A31" s="2">
        <v>6</v>
      </c>
      <c r="B31" s="2"/>
      <c r="C31" s="2"/>
      <c r="D31" s="2"/>
      <c r="E31" s="2"/>
      <c r="F31" s="2"/>
      <c r="G31" s="2"/>
      <c r="H31" s="2"/>
      <c r="I31" s="2"/>
      <c r="K31" s="2"/>
      <c r="L31" s="2"/>
      <c r="M31" s="2"/>
      <c r="N31" s="2"/>
      <c r="O31" s="2"/>
      <c r="P31" s="2"/>
      <c r="Q31" s="2"/>
      <c r="R31" s="2"/>
      <c r="S31" s="2"/>
      <c r="U31" s="2"/>
      <c r="V31" s="2">
        <v>2230.16</v>
      </c>
      <c r="W31" s="2">
        <v>665.12</v>
      </c>
      <c r="X31" s="2">
        <v>300.24</v>
      </c>
      <c r="Y31" s="2">
        <v>1531.68</v>
      </c>
      <c r="Z31" s="2">
        <v>2265.16</v>
      </c>
      <c r="AA31" s="2">
        <v>657.12</v>
      </c>
      <c r="AB31" s="2">
        <v>292.24</v>
      </c>
      <c r="AC31" s="2">
        <v>1516.68</v>
      </c>
    </row>
    <row r="32" spans="1:29" x14ac:dyDescent="0.25">
      <c r="A32" s="2">
        <v>7</v>
      </c>
      <c r="B32" s="2"/>
      <c r="C32" s="2"/>
      <c r="D32" s="2"/>
      <c r="E32" s="2"/>
      <c r="F32" s="2"/>
      <c r="G32" s="2"/>
      <c r="H32" s="2"/>
      <c r="I32" s="2"/>
      <c r="K32" s="2"/>
      <c r="L32" s="2"/>
      <c r="M32" s="2"/>
      <c r="N32" s="2"/>
      <c r="O32" s="2"/>
      <c r="P32" s="2"/>
      <c r="Q32" s="2"/>
      <c r="R32" s="2"/>
      <c r="S32" s="2"/>
      <c r="U32" s="2"/>
      <c r="V32" s="2">
        <v>1509.08</v>
      </c>
      <c r="W32" s="2">
        <v>174</v>
      </c>
      <c r="X32" s="2">
        <v>2766.16</v>
      </c>
      <c r="Y32" s="2">
        <v>509.48</v>
      </c>
      <c r="Z32" s="2">
        <v>1492.08</v>
      </c>
      <c r="AA32" s="2">
        <v>168</v>
      </c>
      <c r="AB32" s="2">
        <v>2767.16</v>
      </c>
      <c r="AC32" s="2">
        <v>501.48</v>
      </c>
    </row>
    <row r="33" spans="1:29" x14ac:dyDescent="0.25">
      <c r="A33" s="2">
        <v>8</v>
      </c>
      <c r="B33" s="2"/>
      <c r="C33" s="2"/>
      <c r="D33" s="2"/>
      <c r="E33" s="2"/>
      <c r="F33" s="2"/>
      <c r="G33" s="2"/>
      <c r="H33" s="2"/>
      <c r="I33" s="2"/>
      <c r="K33" s="2"/>
      <c r="L33" s="2"/>
      <c r="M33" s="2"/>
      <c r="N33" s="2"/>
      <c r="O33" s="2"/>
      <c r="P33" s="2"/>
      <c r="Q33" s="2"/>
      <c r="R33" s="2"/>
      <c r="S33" s="2"/>
      <c r="U33" s="2"/>
      <c r="V33" s="2">
        <v>3627.08</v>
      </c>
      <c r="W33" s="2">
        <v>54</v>
      </c>
      <c r="X33" s="2">
        <v>1481.64</v>
      </c>
      <c r="Y33" s="2">
        <v>81.84</v>
      </c>
      <c r="Z33" s="2">
        <v>3634.08</v>
      </c>
      <c r="AA33" s="2">
        <v>53</v>
      </c>
      <c r="AB33" s="2">
        <v>1486.64</v>
      </c>
      <c r="AC33" s="2">
        <v>81.84</v>
      </c>
    </row>
    <row r="34" spans="1:29" x14ac:dyDescent="0.25">
      <c r="A34" s="2">
        <v>9</v>
      </c>
      <c r="B34" s="2"/>
      <c r="C34" s="2"/>
      <c r="D34" s="2"/>
      <c r="E34" s="2"/>
      <c r="F34" s="2"/>
      <c r="G34" s="2"/>
      <c r="H34" s="2"/>
      <c r="I34" s="2"/>
      <c r="K34" s="2"/>
      <c r="L34" s="2"/>
      <c r="M34" s="2"/>
      <c r="N34" s="2"/>
      <c r="O34" s="2"/>
      <c r="P34" s="2"/>
      <c r="Q34" s="2"/>
      <c r="R34" s="2"/>
      <c r="S34" s="2"/>
      <c r="U34" s="2"/>
      <c r="V34" s="2">
        <v>1452.8000000000002</v>
      </c>
      <c r="W34" s="2">
        <v>0</v>
      </c>
      <c r="X34" s="2">
        <v>99.84</v>
      </c>
      <c r="Y34" s="2">
        <v>0</v>
      </c>
      <c r="Z34" s="2">
        <v>1453.8000000000002</v>
      </c>
      <c r="AA34" s="2">
        <v>0</v>
      </c>
      <c r="AB34" s="2">
        <v>98.84</v>
      </c>
      <c r="AC34" s="2">
        <v>0</v>
      </c>
    </row>
    <row r="36" spans="1:29" x14ac:dyDescent="0.25">
      <c r="C36" s="31" t="s">
        <v>0</v>
      </c>
      <c r="D36" s="32">
        <v>1.2</v>
      </c>
      <c r="M36" s="31" t="s">
        <v>0</v>
      </c>
      <c r="N36" s="32">
        <v>1.2</v>
      </c>
      <c r="W36" s="31" t="s">
        <v>0</v>
      </c>
      <c r="X36" s="32">
        <v>1.2</v>
      </c>
    </row>
    <row r="37" spans="1:29" x14ac:dyDescent="0.25">
      <c r="C37" s="31" t="s">
        <v>1</v>
      </c>
      <c r="D37" s="31">
        <v>0.5</v>
      </c>
      <c r="M37" s="31" t="s">
        <v>1</v>
      </c>
      <c r="N37" s="31">
        <v>1</v>
      </c>
      <c r="W37" s="31" t="s">
        <v>1</v>
      </c>
      <c r="X37" s="31">
        <v>2</v>
      </c>
    </row>
    <row r="38" spans="1:29" x14ac:dyDescent="0.25">
      <c r="C38" s="31" t="s">
        <v>2</v>
      </c>
      <c r="D38" s="31">
        <v>0</v>
      </c>
      <c r="M38" s="31" t="s">
        <v>2</v>
      </c>
      <c r="N38" s="31">
        <v>0</v>
      </c>
      <c r="W38" s="31" t="s">
        <v>2</v>
      </c>
      <c r="X38" s="31">
        <v>0</v>
      </c>
    </row>
    <row r="40" spans="1:29" x14ac:dyDescent="0.25">
      <c r="A40" s="59" t="s">
        <v>3</v>
      </c>
      <c r="B40" s="61" t="s">
        <v>45</v>
      </c>
      <c r="C40" s="61"/>
      <c r="D40" s="61"/>
      <c r="E40" s="61"/>
      <c r="F40" s="61" t="s">
        <v>46</v>
      </c>
      <c r="G40" s="61"/>
      <c r="H40" s="61"/>
      <c r="I40" s="61"/>
      <c r="K40" s="59" t="s">
        <v>3</v>
      </c>
      <c r="L40" s="61" t="s">
        <v>45</v>
      </c>
      <c r="M40" s="61"/>
      <c r="N40" s="61"/>
      <c r="O40" s="61"/>
      <c r="P40" s="61" t="s">
        <v>46</v>
      </c>
      <c r="Q40" s="61"/>
      <c r="R40" s="61"/>
      <c r="S40" s="61"/>
      <c r="U40" s="59" t="s">
        <v>3</v>
      </c>
      <c r="V40" s="61" t="s">
        <v>45</v>
      </c>
      <c r="W40" s="61"/>
      <c r="X40" s="61"/>
      <c r="Y40" s="61"/>
      <c r="Z40" s="61" t="s">
        <v>46</v>
      </c>
      <c r="AA40" s="61"/>
      <c r="AB40" s="61"/>
      <c r="AC40" s="61"/>
    </row>
    <row r="41" spans="1:29" x14ac:dyDescent="0.25">
      <c r="A41" s="60"/>
      <c r="B41" s="5" t="s">
        <v>6</v>
      </c>
      <c r="C41" s="3" t="s">
        <v>7</v>
      </c>
      <c r="D41" s="3" t="s">
        <v>8</v>
      </c>
      <c r="E41" s="3" t="s">
        <v>9</v>
      </c>
      <c r="F41" s="5" t="s">
        <v>6</v>
      </c>
      <c r="G41" s="3" t="s">
        <v>7</v>
      </c>
      <c r="H41" s="3" t="s">
        <v>8</v>
      </c>
      <c r="I41" s="3" t="s">
        <v>9</v>
      </c>
      <c r="K41" s="60"/>
      <c r="L41" s="5" t="s">
        <v>6</v>
      </c>
      <c r="M41" s="3" t="s">
        <v>7</v>
      </c>
      <c r="N41" s="3" t="s">
        <v>8</v>
      </c>
      <c r="O41" s="3" t="s">
        <v>9</v>
      </c>
      <c r="P41" s="5" t="s">
        <v>6</v>
      </c>
      <c r="Q41" s="3" t="s">
        <v>7</v>
      </c>
      <c r="R41" s="3" t="s">
        <v>8</v>
      </c>
      <c r="S41" s="3" t="s">
        <v>9</v>
      </c>
      <c r="U41" s="60"/>
      <c r="V41" s="5" t="s">
        <v>6</v>
      </c>
      <c r="W41" s="3" t="s">
        <v>7</v>
      </c>
      <c r="X41" s="3" t="s">
        <v>8</v>
      </c>
      <c r="Y41" s="3" t="s">
        <v>9</v>
      </c>
      <c r="Z41" s="5" t="s">
        <v>6</v>
      </c>
      <c r="AA41" s="3" t="s">
        <v>7</v>
      </c>
      <c r="AB41" s="3" t="s">
        <v>8</v>
      </c>
      <c r="AC41" s="3" t="s">
        <v>9</v>
      </c>
    </row>
    <row r="42" spans="1:29" x14ac:dyDescent="0.25">
      <c r="A42" s="2">
        <v>0</v>
      </c>
      <c r="B42" s="2"/>
      <c r="C42" s="2"/>
      <c r="D42" s="2"/>
      <c r="E42" s="2"/>
      <c r="F42" s="2"/>
      <c r="G42" s="2"/>
      <c r="H42" s="2"/>
      <c r="I42" s="2"/>
      <c r="K42" s="2"/>
      <c r="L42" s="2"/>
      <c r="M42" s="2"/>
      <c r="N42" s="2"/>
      <c r="O42" s="2"/>
      <c r="P42" s="2"/>
      <c r="Q42" s="2"/>
      <c r="R42" s="2"/>
      <c r="S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2">
        <v>1</v>
      </c>
      <c r="B43" s="2"/>
      <c r="C43" s="2"/>
      <c r="D43" s="2"/>
      <c r="E43" s="2"/>
      <c r="F43" s="2"/>
      <c r="G43" s="2"/>
      <c r="H43" s="2"/>
      <c r="I43" s="2"/>
      <c r="K43" s="2"/>
      <c r="L43" s="2"/>
      <c r="M43" s="2"/>
      <c r="N43" s="2"/>
      <c r="O43" s="2"/>
      <c r="P43" s="2"/>
      <c r="Q43" s="2"/>
      <c r="R43" s="2"/>
      <c r="S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2">
        <v>2</v>
      </c>
      <c r="B44" s="2"/>
      <c r="C44" s="2"/>
      <c r="D44" s="2"/>
      <c r="E44" s="2"/>
      <c r="F44" s="2"/>
      <c r="G44" s="2"/>
      <c r="H44" s="2"/>
      <c r="I44" s="2"/>
      <c r="K44" s="2"/>
      <c r="L44" s="2"/>
      <c r="M44" s="2"/>
      <c r="N44" s="2"/>
      <c r="O44" s="2"/>
      <c r="P44" s="2"/>
      <c r="Q44" s="2"/>
      <c r="R44" s="2"/>
      <c r="S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2">
        <v>3</v>
      </c>
      <c r="B45" s="2"/>
      <c r="C45" s="2"/>
      <c r="D45" s="2"/>
      <c r="E45" s="2"/>
      <c r="F45" s="2"/>
      <c r="G45" s="2"/>
      <c r="H45" s="2"/>
      <c r="I45" s="2"/>
      <c r="K45" s="2"/>
      <c r="L45" s="2"/>
      <c r="M45" s="2"/>
      <c r="N45" s="2"/>
      <c r="O45" s="2"/>
      <c r="P45" s="2"/>
      <c r="Q45" s="2"/>
      <c r="R45" s="2"/>
      <c r="S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2">
        <v>4</v>
      </c>
      <c r="B46" s="2"/>
      <c r="C46" s="2"/>
      <c r="D46" s="2"/>
      <c r="E46" s="2"/>
      <c r="F46" s="2"/>
      <c r="G46" s="2"/>
      <c r="H46" s="2"/>
      <c r="I46" s="2"/>
      <c r="K46" s="2"/>
      <c r="L46" s="2"/>
      <c r="M46" s="2"/>
      <c r="N46" s="2"/>
      <c r="O46" s="2"/>
      <c r="P46" s="2"/>
      <c r="Q46" s="2"/>
      <c r="R46" s="2"/>
      <c r="S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2">
        <v>5</v>
      </c>
      <c r="B47" s="2"/>
      <c r="C47" s="2"/>
      <c r="D47" s="2"/>
      <c r="E47" s="2"/>
      <c r="F47" s="2"/>
      <c r="G47" s="2"/>
      <c r="H47" s="2"/>
      <c r="I47" s="2"/>
      <c r="K47" s="2"/>
      <c r="L47" s="2"/>
      <c r="M47" s="2"/>
      <c r="N47" s="2"/>
      <c r="O47" s="2"/>
      <c r="P47" s="2"/>
      <c r="Q47" s="2"/>
      <c r="R47" s="2"/>
      <c r="S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2">
        <v>6</v>
      </c>
      <c r="B48" s="2"/>
      <c r="C48" s="2"/>
      <c r="D48" s="2"/>
      <c r="E48" s="2"/>
      <c r="F48" s="2"/>
      <c r="G48" s="2"/>
      <c r="H48" s="2"/>
      <c r="I48" s="2"/>
      <c r="K48" s="2"/>
      <c r="L48" s="2"/>
      <c r="M48" s="2"/>
      <c r="N48" s="2"/>
      <c r="O48" s="2"/>
      <c r="P48" s="2"/>
      <c r="Q48" s="2"/>
      <c r="R48" s="2"/>
      <c r="S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s="2">
        <v>7</v>
      </c>
      <c r="B49" s="2"/>
      <c r="C49" s="2"/>
      <c r="D49" s="2"/>
      <c r="E49" s="2"/>
      <c r="F49" s="2"/>
      <c r="G49" s="2"/>
      <c r="H49" s="2"/>
      <c r="I49" s="2"/>
      <c r="K49" s="2"/>
      <c r="L49" s="2"/>
      <c r="M49" s="2"/>
      <c r="N49" s="2"/>
      <c r="O49" s="2"/>
      <c r="P49" s="2"/>
      <c r="Q49" s="2"/>
      <c r="R49" s="2"/>
      <c r="S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s="2">
        <v>8</v>
      </c>
      <c r="B50" s="2"/>
      <c r="C50" s="2"/>
      <c r="D50" s="2"/>
      <c r="E50" s="2"/>
      <c r="F50" s="2"/>
      <c r="G50" s="2"/>
      <c r="H50" s="2"/>
      <c r="I50" s="2"/>
      <c r="K50" s="2"/>
      <c r="L50" s="2"/>
      <c r="M50" s="2"/>
      <c r="N50" s="2"/>
      <c r="O50" s="2"/>
      <c r="P50" s="2"/>
      <c r="Q50" s="2"/>
      <c r="R50" s="2"/>
      <c r="S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s="2">
        <v>9</v>
      </c>
      <c r="B51" s="2"/>
      <c r="C51" s="2"/>
      <c r="D51" s="2"/>
      <c r="E51" s="2"/>
      <c r="F51" s="2"/>
      <c r="G51" s="2"/>
      <c r="H51" s="2"/>
      <c r="I51" s="2"/>
      <c r="K51" s="2"/>
      <c r="L51" s="2"/>
      <c r="M51" s="2"/>
      <c r="N51" s="2"/>
      <c r="O51" s="2"/>
      <c r="P51" s="2"/>
      <c r="Q51" s="2"/>
      <c r="R51" s="2"/>
      <c r="S51" s="2"/>
      <c r="U51" s="2"/>
      <c r="V51" s="2"/>
      <c r="W51" s="2"/>
      <c r="X51" s="2"/>
      <c r="Y51" s="2"/>
      <c r="Z51" s="2"/>
      <c r="AA51" s="2"/>
      <c r="AB51" s="2"/>
      <c r="AC51" s="2"/>
    </row>
    <row r="53" spans="1:29" x14ac:dyDescent="0.25">
      <c r="C53" s="31" t="s">
        <v>0</v>
      </c>
      <c r="D53" s="32">
        <v>1.2</v>
      </c>
      <c r="M53" s="31" t="s">
        <v>0</v>
      </c>
      <c r="N53" s="32">
        <v>1.2</v>
      </c>
      <c r="W53" s="31" t="s">
        <v>0</v>
      </c>
      <c r="X53" s="32">
        <v>1.2</v>
      </c>
    </row>
    <row r="54" spans="1:29" x14ac:dyDescent="0.25">
      <c r="C54" s="31" t="s">
        <v>1</v>
      </c>
      <c r="D54" s="31">
        <v>0.5</v>
      </c>
      <c r="M54" s="31" t="s">
        <v>1</v>
      </c>
      <c r="N54" s="31">
        <v>1</v>
      </c>
      <c r="W54" s="31" t="s">
        <v>1</v>
      </c>
      <c r="X54" s="31">
        <v>2</v>
      </c>
    </row>
    <row r="55" spans="1:29" x14ac:dyDescent="0.25">
      <c r="C55" s="31" t="s">
        <v>2</v>
      </c>
      <c r="D55" s="31">
        <v>0.8</v>
      </c>
      <c r="M55" s="31" t="s">
        <v>2</v>
      </c>
      <c r="N55" s="31">
        <v>0.8</v>
      </c>
      <c r="W55" s="31" t="s">
        <v>2</v>
      </c>
      <c r="X55" s="31">
        <v>0.8</v>
      </c>
    </row>
    <row r="57" spans="1:29" x14ac:dyDescent="0.25">
      <c r="A57" s="59" t="s">
        <v>3</v>
      </c>
      <c r="B57" s="61" t="s">
        <v>45</v>
      </c>
      <c r="C57" s="61"/>
      <c r="D57" s="61"/>
      <c r="E57" s="61"/>
      <c r="F57" s="61" t="s">
        <v>46</v>
      </c>
      <c r="G57" s="61"/>
      <c r="H57" s="61"/>
      <c r="I57" s="61"/>
      <c r="K57" s="59" t="s">
        <v>3</v>
      </c>
      <c r="L57" s="61" t="s">
        <v>45</v>
      </c>
      <c r="M57" s="61"/>
      <c r="N57" s="61"/>
      <c r="O57" s="61"/>
      <c r="P57" s="61" t="s">
        <v>46</v>
      </c>
      <c r="Q57" s="61"/>
      <c r="R57" s="61"/>
      <c r="S57" s="61"/>
      <c r="U57" s="59" t="s">
        <v>3</v>
      </c>
      <c r="V57" s="61" t="s">
        <v>45</v>
      </c>
      <c r="W57" s="61"/>
      <c r="X57" s="61"/>
      <c r="Y57" s="61"/>
      <c r="Z57" s="61" t="s">
        <v>46</v>
      </c>
      <c r="AA57" s="61"/>
      <c r="AB57" s="61"/>
      <c r="AC57" s="61"/>
    </row>
    <row r="58" spans="1:29" x14ac:dyDescent="0.25">
      <c r="A58" s="60"/>
      <c r="B58" s="5" t="s">
        <v>6</v>
      </c>
      <c r="C58" s="3" t="s">
        <v>7</v>
      </c>
      <c r="D58" s="3" t="s">
        <v>8</v>
      </c>
      <c r="E58" s="3" t="s">
        <v>9</v>
      </c>
      <c r="F58" s="5" t="s">
        <v>6</v>
      </c>
      <c r="G58" s="3" t="s">
        <v>7</v>
      </c>
      <c r="H58" s="3" t="s">
        <v>8</v>
      </c>
      <c r="I58" s="3" t="s">
        <v>9</v>
      </c>
      <c r="K58" s="60"/>
      <c r="L58" s="5" t="s">
        <v>6</v>
      </c>
      <c r="M58" s="3" t="s">
        <v>7</v>
      </c>
      <c r="N58" s="3" t="s">
        <v>8</v>
      </c>
      <c r="O58" s="3" t="s">
        <v>9</v>
      </c>
      <c r="P58" s="5" t="s">
        <v>6</v>
      </c>
      <c r="Q58" s="3" t="s">
        <v>7</v>
      </c>
      <c r="R58" s="3" t="s">
        <v>8</v>
      </c>
      <c r="S58" s="3" t="s">
        <v>9</v>
      </c>
      <c r="U58" s="60"/>
      <c r="V58" s="5" t="s">
        <v>6</v>
      </c>
      <c r="W58" s="3" t="s">
        <v>7</v>
      </c>
      <c r="X58" s="3" t="s">
        <v>8</v>
      </c>
      <c r="Y58" s="3" t="s">
        <v>9</v>
      </c>
      <c r="Z58" s="5" t="s">
        <v>6</v>
      </c>
      <c r="AA58" s="3" t="s">
        <v>7</v>
      </c>
      <c r="AB58" s="3" t="s">
        <v>8</v>
      </c>
      <c r="AC58" s="3" t="s">
        <v>9</v>
      </c>
    </row>
    <row r="59" spans="1:29" x14ac:dyDescent="0.25">
      <c r="A59" s="2">
        <v>0</v>
      </c>
      <c r="B59" s="2"/>
      <c r="C59" s="2"/>
      <c r="D59" s="2"/>
      <c r="E59" s="2"/>
      <c r="F59" s="2"/>
      <c r="G59" s="2"/>
      <c r="H59" s="2"/>
      <c r="I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5">
      <c r="A60" s="2">
        <v>1</v>
      </c>
      <c r="B60" s="2"/>
      <c r="C60" s="2"/>
      <c r="D60" s="2"/>
      <c r="E60" s="2"/>
      <c r="F60" s="2"/>
      <c r="G60" s="2"/>
      <c r="H60" s="2"/>
      <c r="I60" s="2"/>
      <c r="K60" s="2"/>
      <c r="L60" s="2"/>
      <c r="M60" s="2"/>
      <c r="N60" s="2"/>
      <c r="O60" s="2"/>
      <c r="P60" s="2"/>
      <c r="Q60" s="2"/>
      <c r="R60" s="2"/>
      <c r="S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5">
      <c r="A61" s="2">
        <v>2</v>
      </c>
      <c r="B61" s="2"/>
      <c r="C61" s="2"/>
      <c r="D61" s="2"/>
      <c r="E61" s="2"/>
      <c r="F61" s="2"/>
      <c r="G61" s="2"/>
      <c r="H61" s="2"/>
      <c r="I61" s="2"/>
      <c r="K61" s="2"/>
      <c r="L61" s="2"/>
      <c r="M61" s="2"/>
      <c r="N61" s="2"/>
      <c r="O61" s="2"/>
      <c r="P61" s="2"/>
      <c r="Q61" s="2"/>
      <c r="R61" s="2"/>
      <c r="S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5">
      <c r="A62" s="2">
        <v>3</v>
      </c>
      <c r="B62" s="2"/>
      <c r="C62" s="2"/>
      <c r="D62" s="2"/>
      <c r="E62" s="2"/>
      <c r="F62" s="2"/>
      <c r="G62" s="2"/>
      <c r="H62" s="2"/>
      <c r="I62" s="2"/>
      <c r="K62" s="2"/>
      <c r="L62" s="2"/>
      <c r="M62" s="2"/>
      <c r="N62" s="2"/>
      <c r="O62" s="2"/>
      <c r="P62" s="2"/>
      <c r="Q62" s="2"/>
      <c r="R62" s="2"/>
      <c r="S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5">
      <c r="A63" s="2">
        <v>4</v>
      </c>
      <c r="B63" s="2"/>
      <c r="C63" s="2"/>
      <c r="D63" s="2"/>
      <c r="E63" s="2"/>
      <c r="F63" s="2"/>
      <c r="G63" s="2"/>
      <c r="H63" s="2"/>
      <c r="I63" s="2"/>
      <c r="K63" s="2"/>
      <c r="L63" s="2"/>
      <c r="M63" s="2"/>
      <c r="N63" s="2"/>
      <c r="O63" s="2"/>
      <c r="P63" s="2"/>
      <c r="Q63" s="2"/>
      <c r="R63" s="2"/>
      <c r="S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5">
      <c r="A64" s="2">
        <v>5</v>
      </c>
      <c r="B64" s="2"/>
      <c r="C64" s="2"/>
      <c r="D64" s="2"/>
      <c r="E64" s="2"/>
      <c r="F64" s="2"/>
      <c r="G64" s="2"/>
      <c r="H64" s="2"/>
      <c r="I64" s="2"/>
      <c r="K64" s="2"/>
      <c r="L64" s="2"/>
      <c r="M64" s="2"/>
      <c r="N64" s="2"/>
      <c r="O64" s="2"/>
      <c r="P64" s="2"/>
      <c r="Q64" s="2"/>
      <c r="R64" s="2"/>
      <c r="S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5">
      <c r="A65" s="2">
        <v>6</v>
      </c>
      <c r="B65" s="2"/>
      <c r="C65" s="2"/>
      <c r="D65" s="2"/>
      <c r="E65" s="2"/>
      <c r="F65" s="2"/>
      <c r="G65" s="2"/>
      <c r="H65" s="2"/>
      <c r="I65" s="2"/>
      <c r="K65" s="2"/>
      <c r="L65" s="2"/>
      <c r="M65" s="2"/>
      <c r="N65" s="2"/>
      <c r="O65" s="2"/>
      <c r="P65" s="2"/>
      <c r="Q65" s="2"/>
      <c r="R65" s="2"/>
      <c r="S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5">
      <c r="A66" s="2">
        <v>7</v>
      </c>
      <c r="B66" s="2"/>
      <c r="C66" s="2"/>
      <c r="D66" s="2"/>
      <c r="E66" s="2"/>
      <c r="F66" s="2"/>
      <c r="G66" s="2"/>
      <c r="H66" s="2"/>
      <c r="I66" s="2"/>
      <c r="K66" s="2"/>
      <c r="L66" s="2"/>
      <c r="M66" s="2"/>
      <c r="N66" s="2"/>
      <c r="O66" s="2"/>
      <c r="P66" s="2"/>
      <c r="Q66" s="2"/>
      <c r="R66" s="2"/>
      <c r="S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5">
      <c r="A67" s="2">
        <v>8</v>
      </c>
      <c r="B67" s="2"/>
      <c r="C67" s="2"/>
      <c r="D67" s="2"/>
      <c r="E67" s="2"/>
      <c r="F67" s="2"/>
      <c r="G67" s="2"/>
      <c r="H67" s="2"/>
      <c r="I67" s="2"/>
      <c r="K67" s="2"/>
      <c r="L67" s="2"/>
      <c r="M67" s="2"/>
      <c r="N67" s="2"/>
      <c r="O67" s="2"/>
      <c r="P67" s="2"/>
      <c r="Q67" s="2"/>
      <c r="R67" s="2"/>
      <c r="S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5">
      <c r="A68" s="2">
        <v>9</v>
      </c>
      <c r="B68" s="2"/>
      <c r="C68" s="2"/>
      <c r="D68" s="2"/>
      <c r="E68" s="2"/>
      <c r="F68" s="2"/>
      <c r="G68" s="2"/>
      <c r="H68" s="2"/>
      <c r="I68" s="2"/>
      <c r="K68" s="2"/>
      <c r="L68" s="2"/>
      <c r="M68" s="2"/>
      <c r="N68" s="2"/>
      <c r="O68" s="2"/>
      <c r="P68" s="2"/>
      <c r="Q68" s="2"/>
      <c r="R68" s="2"/>
      <c r="S68" s="2"/>
      <c r="U68" s="2"/>
      <c r="V68" s="2"/>
      <c r="W68" s="2"/>
      <c r="X68" s="2"/>
      <c r="Y68" s="2"/>
      <c r="Z68" s="2"/>
      <c r="AA68" s="2"/>
      <c r="AB68" s="2"/>
      <c r="AC68" s="2"/>
    </row>
    <row r="71" spans="1:29" x14ac:dyDescent="0.25">
      <c r="C71" s="31" t="s">
        <v>0</v>
      </c>
      <c r="D71" s="32">
        <v>1.2</v>
      </c>
      <c r="M71" s="31" t="s">
        <v>0</v>
      </c>
      <c r="N71" s="32">
        <v>1.5</v>
      </c>
    </row>
    <row r="73" spans="1:29" x14ac:dyDescent="0.25">
      <c r="A73" s="62" t="s">
        <v>3</v>
      </c>
      <c r="B73" s="61" t="s">
        <v>47</v>
      </c>
      <c r="C73" s="61"/>
      <c r="D73" s="61"/>
      <c r="E73" s="61"/>
      <c r="F73" s="61" t="s">
        <v>48</v>
      </c>
      <c r="G73" s="61"/>
      <c r="H73" s="61"/>
      <c r="I73" s="61"/>
      <c r="K73" s="62" t="s">
        <v>3</v>
      </c>
      <c r="L73" s="61" t="s">
        <v>47</v>
      </c>
      <c r="M73" s="61"/>
      <c r="N73" s="61"/>
      <c r="O73" s="61"/>
      <c r="P73" s="61" t="s">
        <v>48</v>
      </c>
      <c r="Q73" s="61"/>
      <c r="R73" s="61"/>
      <c r="S73" s="61"/>
    </row>
    <row r="74" spans="1:29" x14ac:dyDescent="0.25">
      <c r="A74" s="62"/>
      <c r="B74" s="5" t="s">
        <v>6</v>
      </c>
      <c r="C74" s="3" t="s">
        <v>7</v>
      </c>
      <c r="D74" s="3" t="s">
        <v>8</v>
      </c>
      <c r="E74" s="3" t="s">
        <v>9</v>
      </c>
      <c r="F74" s="5" t="s">
        <v>6</v>
      </c>
      <c r="G74" s="3" t="s">
        <v>7</v>
      </c>
      <c r="H74" s="3" t="s">
        <v>8</v>
      </c>
      <c r="I74" s="3" t="s">
        <v>9</v>
      </c>
      <c r="K74" s="62"/>
      <c r="L74" s="5" t="s">
        <v>6</v>
      </c>
      <c r="M74" s="3" t="s">
        <v>7</v>
      </c>
      <c r="N74" s="3" t="s">
        <v>8</v>
      </c>
      <c r="O74" s="3" t="s">
        <v>9</v>
      </c>
      <c r="P74" s="5" t="s">
        <v>6</v>
      </c>
      <c r="Q74" s="3" t="s">
        <v>7</v>
      </c>
      <c r="R74" s="3" t="s">
        <v>8</v>
      </c>
      <c r="S74" s="3" t="s">
        <v>9</v>
      </c>
    </row>
    <row r="75" spans="1:29" x14ac:dyDescent="0.25">
      <c r="A75" s="2"/>
      <c r="B75" s="2"/>
      <c r="C75" s="2"/>
      <c r="D75" s="2"/>
      <c r="E75" s="2"/>
      <c r="F75" s="2"/>
      <c r="G75" s="2"/>
      <c r="H75" s="2"/>
      <c r="I75" s="2"/>
      <c r="K75" s="2">
        <v>0</v>
      </c>
      <c r="L75" s="38">
        <v>26150.400000000001</v>
      </c>
      <c r="M75" s="38">
        <v>32400</v>
      </c>
      <c r="N75" s="38">
        <v>21758.400000000001</v>
      </c>
      <c r="O75" s="38">
        <v>39916.800000000003</v>
      </c>
      <c r="P75" s="38">
        <v>24552</v>
      </c>
      <c r="Q75" s="38">
        <v>26640</v>
      </c>
      <c r="R75" s="38">
        <v>20736</v>
      </c>
      <c r="S75" s="38">
        <v>35784</v>
      </c>
    </row>
    <row r="76" spans="1:29" x14ac:dyDescent="0.25">
      <c r="A76" s="2"/>
      <c r="B76" s="2"/>
      <c r="C76" s="2"/>
      <c r="D76" s="2"/>
      <c r="E76" s="2"/>
      <c r="F76" s="2"/>
      <c r="G76" s="2"/>
      <c r="H76" s="2"/>
      <c r="I76" s="2"/>
      <c r="K76" s="2">
        <v>1</v>
      </c>
      <c r="L76" s="38">
        <v>5385.6</v>
      </c>
      <c r="M76" s="38">
        <v>2656.8</v>
      </c>
      <c r="N76" s="38">
        <v>5702.4</v>
      </c>
      <c r="O76" s="38">
        <v>4651.2000000000007</v>
      </c>
      <c r="P76" s="38">
        <v>4680</v>
      </c>
      <c r="Q76" s="38">
        <v>1872</v>
      </c>
      <c r="R76" s="38">
        <v>4968</v>
      </c>
      <c r="S76" s="38">
        <v>3816</v>
      </c>
    </row>
    <row r="77" spans="1:29" x14ac:dyDescent="0.25">
      <c r="A77" s="2"/>
      <c r="B77" s="2"/>
      <c r="C77" s="2"/>
      <c r="D77" s="2"/>
      <c r="E77" s="2"/>
      <c r="F77" s="2"/>
      <c r="G77" s="2"/>
      <c r="H77" s="2"/>
      <c r="I77" s="2"/>
      <c r="K77" s="2">
        <v>2</v>
      </c>
      <c r="L77" s="38">
        <v>7819.2000000000007</v>
      </c>
      <c r="M77" s="38">
        <v>5407.2</v>
      </c>
      <c r="N77" s="38">
        <v>7804.8</v>
      </c>
      <c r="O77" s="38">
        <v>10944</v>
      </c>
      <c r="P77" s="38">
        <v>6480</v>
      </c>
      <c r="Q77" s="38">
        <v>3816</v>
      </c>
      <c r="R77" s="38">
        <v>6192</v>
      </c>
      <c r="S77" s="38">
        <v>7992</v>
      </c>
    </row>
    <row r="78" spans="1:29" x14ac:dyDescent="0.25">
      <c r="A78" s="2"/>
      <c r="B78" s="2"/>
      <c r="C78" s="2"/>
      <c r="D78" s="2"/>
      <c r="E78" s="2"/>
      <c r="F78" s="2"/>
      <c r="G78" s="2"/>
      <c r="H78" s="2"/>
      <c r="I78" s="2"/>
      <c r="K78" s="2">
        <v>3</v>
      </c>
      <c r="L78" s="38">
        <v>9907.2000000000007</v>
      </c>
      <c r="M78" s="38">
        <v>6444</v>
      </c>
      <c r="N78" s="38">
        <v>11289.6</v>
      </c>
      <c r="O78" s="38">
        <v>13147.2</v>
      </c>
      <c r="P78" s="38">
        <v>7488</v>
      </c>
      <c r="Q78" s="38">
        <v>4536</v>
      </c>
      <c r="R78" s="38">
        <v>8712</v>
      </c>
      <c r="S78" s="38">
        <v>9360</v>
      </c>
    </row>
    <row r="79" spans="1:29" x14ac:dyDescent="0.25">
      <c r="A79" s="2"/>
      <c r="B79" s="2"/>
      <c r="C79" s="2"/>
      <c r="D79" s="2"/>
      <c r="E79" s="2"/>
      <c r="F79" s="2"/>
      <c r="G79" s="2"/>
      <c r="H79" s="2"/>
      <c r="I79" s="2"/>
      <c r="K79" s="2">
        <v>4</v>
      </c>
      <c r="L79" s="38">
        <v>14947.2</v>
      </c>
      <c r="M79" s="38">
        <v>11880</v>
      </c>
      <c r="N79" s="38">
        <v>14558.400000000001</v>
      </c>
      <c r="O79" s="38">
        <v>17762.400000000001</v>
      </c>
      <c r="P79" s="38">
        <v>10944</v>
      </c>
      <c r="Q79" s="38">
        <v>8424</v>
      </c>
      <c r="R79" s="38">
        <v>12024</v>
      </c>
      <c r="S79" s="38">
        <v>13536</v>
      </c>
    </row>
    <row r="80" spans="1:29" x14ac:dyDescent="0.25">
      <c r="A80" s="2"/>
      <c r="B80" s="2"/>
      <c r="C80" s="2"/>
      <c r="D80" s="2"/>
      <c r="E80" s="2"/>
      <c r="F80" s="2"/>
      <c r="G80" s="2"/>
      <c r="H80" s="2"/>
      <c r="I80" s="2"/>
      <c r="K80" s="2">
        <v>5</v>
      </c>
      <c r="L80" s="38">
        <v>18604.800000000003</v>
      </c>
      <c r="M80" s="38">
        <v>13420.8</v>
      </c>
      <c r="N80" s="38">
        <v>15516</v>
      </c>
      <c r="O80" s="38">
        <v>20412</v>
      </c>
      <c r="P80" s="38">
        <v>14688</v>
      </c>
      <c r="Q80" s="38">
        <v>12024</v>
      </c>
      <c r="R80" s="38">
        <v>12384</v>
      </c>
      <c r="S80" s="38">
        <v>17640</v>
      </c>
    </row>
    <row r="81" spans="1:19" x14ac:dyDescent="0.25">
      <c r="A81" s="2"/>
      <c r="B81" s="2"/>
      <c r="C81" s="2"/>
      <c r="D81" s="2"/>
      <c r="E81" s="2"/>
      <c r="F81" s="2"/>
      <c r="G81" s="2"/>
      <c r="H81" s="2"/>
      <c r="I81" s="2"/>
      <c r="K81" s="2">
        <v>6</v>
      </c>
      <c r="L81" s="38">
        <v>26028</v>
      </c>
      <c r="M81" s="38">
        <v>17611.2</v>
      </c>
      <c r="N81" s="38">
        <v>22780.799999999999</v>
      </c>
      <c r="O81" s="38">
        <v>26251.200000000001</v>
      </c>
      <c r="P81" s="38">
        <v>19656</v>
      </c>
      <c r="Q81" s="38">
        <v>13968</v>
      </c>
      <c r="R81" s="38">
        <v>16488</v>
      </c>
      <c r="S81" s="38">
        <v>20808</v>
      </c>
    </row>
    <row r="82" spans="1:19" x14ac:dyDescent="0.25">
      <c r="A82" s="2"/>
      <c r="B82" s="2"/>
      <c r="C82" s="2"/>
      <c r="D82" s="2"/>
      <c r="E82" s="2"/>
      <c r="F82" s="2"/>
      <c r="G82" s="2"/>
      <c r="H82" s="2"/>
      <c r="I82" s="2"/>
      <c r="K82" s="2">
        <v>7</v>
      </c>
      <c r="L82" s="38">
        <v>38757.599999999999</v>
      </c>
      <c r="M82" s="38">
        <v>25437.599999999999</v>
      </c>
      <c r="N82" s="38">
        <v>30585.599999999999</v>
      </c>
      <c r="O82" s="38">
        <v>37929.599999999999</v>
      </c>
      <c r="P82" s="38">
        <v>27936</v>
      </c>
      <c r="Q82" s="38">
        <v>17784</v>
      </c>
      <c r="R82" s="38">
        <v>21456</v>
      </c>
      <c r="S82" s="38">
        <v>27792</v>
      </c>
    </row>
    <row r="83" spans="1:19" x14ac:dyDescent="0.25">
      <c r="A83" s="2"/>
      <c r="B83" s="2"/>
      <c r="C83" s="2"/>
      <c r="D83" s="2"/>
      <c r="E83" s="2"/>
      <c r="F83" s="2"/>
      <c r="G83" s="2"/>
      <c r="H83" s="2"/>
      <c r="I83" s="2"/>
      <c r="K83" s="2">
        <v>8</v>
      </c>
      <c r="L83" s="38">
        <v>26964</v>
      </c>
      <c r="M83" s="38">
        <v>6177.6</v>
      </c>
      <c r="N83" s="38">
        <v>25452</v>
      </c>
      <c r="O83" s="38">
        <v>22780.799999999999</v>
      </c>
      <c r="P83" s="38">
        <v>20880</v>
      </c>
      <c r="Q83" s="38">
        <v>4824</v>
      </c>
      <c r="R83" s="38">
        <v>20376</v>
      </c>
      <c r="S83" s="38">
        <v>16848</v>
      </c>
    </row>
    <row r="84" spans="1:19" x14ac:dyDescent="0.25">
      <c r="A84" s="2"/>
      <c r="B84" s="2"/>
      <c r="C84" s="2"/>
      <c r="D84" s="2"/>
      <c r="E84" s="2"/>
      <c r="F84" s="2"/>
      <c r="G84" s="2"/>
      <c r="H84" s="2"/>
      <c r="I84" s="2"/>
      <c r="K84" s="2">
        <v>9</v>
      </c>
      <c r="L84" s="38">
        <v>26474.400000000001</v>
      </c>
      <c r="M84" s="38">
        <v>4744.8</v>
      </c>
      <c r="N84" s="38">
        <v>24832.799999999999</v>
      </c>
      <c r="O84" s="38">
        <v>19872</v>
      </c>
      <c r="P84" s="38">
        <v>19800</v>
      </c>
      <c r="Q84" s="38">
        <v>4104</v>
      </c>
      <c r="R84" s="38">
        <v>19440</v>
      </c>
      <c r="S84" s="38">
        <v>14760</v>
      </c>
    </row>
    <row r="86" spans="1:19" x14ac:dyDescent="0.25">
      <c r="A86" s="62" t="s">
        <v>3</v>
      </c>
      <c r="B86" s="61" t="s">
        <v>49</v>
      </c>
      <c r="C86" s="61"/>
      <c r="D86" s="61"/>
      <c r="E86" s="61"/>
      <c r="F86" s="61" t="s">
        <v>50</v>
      </c>
      <c r="G86" s="61"/>
      <c r="H86" s="61"/>
      <c r="I86" s="61"/>
      <c r="K86" s="62" t="s">
        <v>3</v>
      </c>
      <c r="L86" s="61" t="s">
        <v>49</v>
      </c>
      <c r="M86" s="61"/>
      <c r="N86" s="61"/>
      <c r="O86" s="61"/>
      <c r="P86" s="61" t="s">
        <v>50</v>
      </c>
      <c r="Q86" s="61"/>
      <c r="R86" s="61"/>
      <c r="S86" s="61"/>
    </row>
    <row r="87" spans="1:19" x14ac:dyDescent="0.25">
      <c r="A87" s="62"/>
      <c r="B87" s="5" t="s">
        <v>6</v>
      </c>
      <c r="C87" s="3" t="s">
        <v>7</v>
      </c>
      <c r="D87" s="3" t="s">
        <v>8</v>
      </c>
      <c r="E87" s="3" t="s">
        <v>9</v>
      </c>
      <c r="F87" s="5" t="s">
        <v>6</v>
      </c>
      <c r="G87" s="3" t="s">
        <v>7</v>
      </c>
      <c r="H87" s="3" t="s">
        <v>8</v>
      </c>
      <c r="I87" s="3" t="s">
        <v>9</v>
      </c>
      <c r="K87" s="62"/>
      <c r="L87" s="5" t="s">
        <v>6</v>
      </c>
      <c r="M87" s="3" t="s">
        <v>7</v>
      </c>
      <c r="N87" s="3" t="s">
        <v>8</v>
      </c>
      <c r="O87" s="3" t="s">
        <v>9</v>
      </c>
      <c r="P87" s="5" t="s">
        <v>6</v>
      </c>
      <c r="Q87" s="3" t="s">
        <v>7</v>
      </c>
      <c r="R87" s="3" t="s">
        <v>8</v>
      </c>
      <c r="S87" s="3" t="s">
        <v>9</v>
      </c>
    </row>
    <row r="88" spans="1:19" x14ac:dyDescent="0.25">
      <c r="A88" s="2"/>
      <c r="B88" s="2"/>
      <c r="C88" s="2"/>
      <c r="D88" s="2"/>
      <c r="E88" s="2"/>
      <c r="F88" s="2"/>
      <c r="G88" s="2"/>
      <c r="H88" s="2"/>
      <c r="I88" s="2"/>
      <c r="K88" s="2">
        <v>0</v>
      </c>
      <c r="L88" s="2">
        <v>1184</v>
      </c>
      <c r="M88" s="2">
        <v>1876</v>
      </c>
      <c r="N88" s="2">
        <v>996</v>
      </c>
      <c r="O88" s="2">
        <v>1986</v>
      </c>
      <c r="P88" s="2">
        <v>1100</v>
      </c>
      <c r="Q88" s="2">
        <v>1540</v>
      </c>
      <c r="R88" s="2">
        <v>940</v>
      </c>
      <c r="S88" s="2">
        <v>1740</v>
      </c>
    </row>
    <row r="89" spans="1:19" x14ac:dyDescent="0.25">
      <c r="A89" s="2"/>
      <c r="B89" s="2"/>
      <c r="C89" s="2"/>
      <c r="D89" s="2"/>
      <c r="E89" s="2"/>
      <c r="F89" s="2"/>
      <c r="G89" s="2"/>
      <c r="H89" s="2"/>
      <c r="I89" s="2"/>
      <c r="K89" s="2">
        <v>1</v>
      </c>
      <c r="L89" s="2">
        <v>140</v>
      </c>
      <c r="M89" s="2">
        <v>138</v>
      </c>
      <c r="N89" s="2">
        <v>268</v>
      </c>
      <c r="O89" s="2">
        <v>348</v>
      </c>
      <c r="P89" s="2">
        <v>120</v>
      </c>
      <c r="Q89" s="2">
        <v>100</v>
      </c>
      <c r="R89" s="2">
        <v>220</v>
      </c>
      <c r="S89" s="2">
        <v>260</v>
      </c>
    </row>
    <row r="90" spans="1:19" x14ac:dyDescent="0.25">
      <c r="A90" s="2"/>
      <c r="B90" s="2"/>
      <c r="C90" s="2"/>
      <c r="D90" s="2"/>
      <c r="E90" s="2"/>
      <c r="F90" s="2"/>
      <c r="G90" s="2"/>
      <c r="H90" s="2"/>
      <c r="I90" s="2"/>
      <c r="K90" s="2">
        <v>2</v>
      </c>
      <c r="L90" s="2">
        <v>260</v>
      </c>
      <c r="M90" s="2">
        <v>150</v>
      </c>
      <c r="N90" s="2">
        <v>482</v>
      </c>
      <c r="O90" s="2">
        <v>518</v>
      </c>
      <c r="P90" s="2">
        <v>200</v>
      </c>
      <c r="Q90" s="2">
        <v>100</v>
      </c>
      <c r="R90" s="2">
        <v>340</v>
      </c>
      <c r="S90" s="2">
        <v>360</v>
      </c>
    </row>
    <row r="91" spans="1:19" x14ac:dyDescent="0.25">
      <c r="A91" s="2"/>
      <c r="B91" s="2"/>
      <c r="C91" s="2"/>
      <c r="D91" s="2"/>
      <c r="E91" s="2"/>
      <c r="F91" s="2"/>
      <c r="G91" s="2"/>
      <c r="H91" s="2"/>
      <c r="I91" s="2"/>
      <c r="K91" s="2">
        <v>3</v>
      </c>
      <c r="L91" s="2">
        <v>658</v>
      </c>
      <c r="M91" s="2">
        <v>90</v>
      </c>
      <c r="N91" s="2">
        <v>360</v>
      </c>
      <c r="O91" s="2">
        <v>218</v>
      </c>
      <c r="P91" s="2">
        <v>480</v>
      </c>
      <c r="Q91" s="2">
        <v>60</v>
      </c>
      <c r="R91" s="2">
        <v>280</v>
      </c>
      <c r="S91" s="2">
        <v>160</v>
      </c>
    </row>
    <row r="92" spans="1:19" x14ac:dyDescent="0.25">
      <c r="A92" s="2"/>
      <c r="B92" s="2"/>
      <c r="C92" s="2"/>
      <c r="D92" s="2"/>
      <c r="E92" s="2"/>
      <c r="F92" s="2"/>
      <c r="G92" s="2"/>
      <c r="H92" s="2"/>
      <c r="I92" s="2"/>
      <c r="K92" s="2">
        <v>4</v>
      </c>
      <c r="L92" s="2">
        <v>332</v>
      </c>
      <c r="M92" s="2">
        <v>444</v>
      </c>
      <c r="N92" s="2">
        <v>580</v>
      </c>
      <c r="O92" s="2">
        <v>834</v>
      </c>
      <c r="P92" s="2">
        <v>240</v>
      </c>
      <c r="Q92" s="2">
        <v>320</v>
      </c>
      <c r="R92" s="2">
        <v>520</v>
      </c>
      <c r="S92" s="2">
        <v>720</v>
      </c>
    </row>
    <row r="93" spans="1:19" x14ac:dyDescent="0.25">
      <c r="A93" s="2"/>
      <c r="B93" s="2"/>
      <c r="C93" s="2"/>
      <c r="D93" s="2"/>
      <c r="E93" s="2"/>
      <c r="F93" s="2"/>
      <c r="G93" s="2"/>
      <c r="H93" s="2"/>
      <c r="I93" s="2"/>
      <c r="K93" s="2">
        <v>5</v>
      </c>
      <c r="L93" s="2">
        <v>786</v>
      </c>
      <c r="M93" s="2">
        <v>1008</v>
      </c>
      <c r="N93" s="2">
        <v>694</v>
      </c>
      <c r="O93" s="2">
        <v>1028</v>
      </c>
      <c r="P93" s="2">
        <v>660</v>
      </c>
      <c r="Q93" s="2">
        <v>920</v>
      </c>
      <c r="R93" s="2">
        <v>580</v>
      </c>
      <c r="S93" s="2">
        <v>860</v>
      </c>
    </row>
    <row r="94" spans="1:19" x14ac:dyDescent="0.25">
      <c r="A94" s="2"/>
      <c r="B94" s="2"/>
      <c r="C94" s="2"/>
      <c r="D94" s="2"/>
      <c r="E94" s="2"/>
      <c r="F94" s="2"/>
      <c r="G94" s="2"/>
      <c r="H94" s="2"/>
      <c r="I94" s="2"/>
      <c r="K94" s="2">
        <v>6</v>
      </c>
      <c r="L94" s="2">
        <v>964</v>
      </c>
      <c r="M94" s="2">
        <v>926</v>
      </c>
      <c r="N94" s="2">
        <v>988</v>
      </c>
      <c r="O94" s="2">
        <v>1082</v>
      </c>
      <c r="P94" s="2">
        <v>760</v>
      </c>
      <c r="Q94" s="2">
        <v>680</v>
      </c>
      <c r="R94" s="2">
        <v>700</v>
      </c>
      <c r="S94" s="2">
        <v>800</v>
      </c>
    </row>
    <row r="95" spans="1:19" x14ac:dyDescent="0.25">
      <c r="A95" s="2"/>
      <c r="B95" s="2"/>
      <c r="C95" s="2"/>
      <c r="D95" s="2"/>
      <c r="E95" s="2"/>
      <c r="F95" s="2"/>
      <c r="G95" s="2"/>
      <c r="H95" s="2"/>
      <c r="I95" s="2"/>
      <c r="K95" s="2">
        <v>7</v>
      </c>
      <c r="L95" s="2">
        <v>1560</v>
      </c>
      <c r="M95" s="2">
        <v>664</v>
      </c>
      <c r="N95" s="2">
        <v>912</v>
      </c>
      <c r="O95" s="2">
        <v>1040</v>
      </c>
      <c r="P95" s="2">
        <v>1100</v>
      </c>
      <c r="Q95" s="2">
        <v>460</v>
      </c>
      <c r="R95" s="2">
        <v>640</v>
      </c>
      <c r="S95" s="2">
        <v>760</v>
      </c>
    </row>
    <row r="96" spans="1:19" x14ac:dyDescent="0.25">
      <c r="A96" s="2"/>
      <c r="B96" s="2"/>
      <c r="C96" s="2"/>
      <c r="D96" s="2"/>
      <c r="E96" s="2"/>
      <c r="F96" s="2"/>
      <c r="G96" s="2"/>
      <c r="H96" s="2"/>
      <c r="I96" s="2"/>
      <c r="K96" s="2">
        <v>8</v>
      </c>
      <c r="L96" s="2">
        <v>798</v>
      </c>
      <c r="M96" s="2">
        <v>228</v>
      </c>
      <c r="N96" s="2">
        <v>668</v>
      </c>
      <c r="O96" s="2">
        <v>810</v>
      </c>
      <c r="P96" s="2">
        <v>620</v>
      </c>
      <c r="Q96" s="2">
        <v>180</v>
      </c>
      <c r="R96" s="2">
        <v>500</v>
      </c>
      <c r="S96" s="2">
        <v>600</v>
      </c>
    </row>
    <row r="97" spans="1:19" x14ac:dyDescent="0.25">
      <c r="A97" s="2"/>
      <c r="B97" s="2"/>
      <c r="C97" s="2"/>
      <c r="D97" s="2"/>
      <c r="E97" s="2"/>
      <c r="F97" s="2"/>
      <c r="G97" s="2"/>
      <c r="H97" s="2"/>
      <c r="I97" s="2"/>
      <c r="K97" s="2">
        <v>9</v>
      </c>
      <c r="L97" s="2">
        <v>732</v>
      </c>
      <c r="M97" s="2">
        <v>214</v>
      </c>
      <c r="N97" s="2">
        <v>776</v>
      </c>
      <c r="O97" s="2">
        <v>626</v>
      </c>
      <c r="P97" s="2">
        <v>540</v>
      </c>
      <c r="Q97" s="2">
        <v>180</v>
      </c>
      <c r="R97" s="2">
        <v>620</v>
      </c>
      <c r="S97" s="2">
        <v>480</v>
      </c>
    </row>
  </sheetData>
  <mergeCells count="48">
    <mergeCell ref="K86:K87"/>
    <mergeCell ref="L86:O86"/>
    <mergeCell ref="P86:S86"/>
    <mergeCell ref="A86:A87"/>
    <mergeCell ref="B86:E86"/>
    <mergeCell ref="F86:I86"/>
    <mergeCell ref="Z6:AC6"/>
    <mergeCell ref="A6:A7"/>
    <mergeCell ref="B6:E6"/>
    <mergeCell ref="F6:I6"/>
    <mergeCell ref="A73:A74"/>
    <mergeCell ref="B73:E73"/>
    <mergeCell ref="F73:I73"/>
    <mergeCell ref="K73:K74"/>
    <mergeCell ref="L73:O73"/>
    <mergeCell ref="P73:S73"/>
    <mergeCell ref="K6:K7"/>
    <mergeCell ref="L6:O6"/>
    <mergeCell ref="P6:S6"/>
    <mergeCell ref="U6:U7"/>
    <mergeCell ref="V6:Y6"/>
    <mergeCell ref="U23:U24"/>
    <mergeCell ref="V23:Y23"/>
    <mergeCell ref="Z23:AC23"/>
    <mergeCell ref="A40:A41"/>
    <mergeCell ref="B40:E40"/>
    <mergeCell ref="F40:I40"/>
    <mergeCell ref="K40:K41"/>
    <mergeCell ref="L40:O40"/>
    <mergeCell ref="P40:S40"/>
    <mergeCell ref="U40:U41"/>
    <mergeCell ref="A23:A24"/>
    <mergeCell ref="B23:E23"/>
    <mergeCell ref="F23:I23"/>
    <mergeCell ref="K23:K24"/>
    <mergeCell ref="L23:O23"/>
    <mergeCell ref="P23:S23"/>
    <mergeCell ref="Z57:AC57"/>
    <mergeCell ref="V40:Y40"/>
    <mergeCell ref="Z40:AC40"/>
    <mergeCell ref="A57:A58"/>
    <mergeCell ref="B57:E57"/>
    <mergeCell ref="F57:I57"/>
    <mergeCell ref="K57:K58"/>
    <mergeCell ref="L57:O57"/>
    <mergeCell ref="P57:S57"/>
    <mergeCell ref="U57:U58"/>
    <mergeCell ref="V57:Y57"/>
  </mergeCells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66E2-7D43-4CE3-A751-C4BA456D778B}">
  <dimension ref="A2:D37"/>
  <sheetViews>
    <sheetView tabSelected="1" topLeftCell="A7" zoomScale="110" zoomScaleNormal="110" workbookViewId="0">
      <selection activeCell="G8" sqref="G8"/>
    </sheetView>
  </sheetViews>
  <sheetFormatPr defaultRowHeight="15" x14ac:dyDescent="0.25"/>
  <cols>
    <col min="1" max="1" width="51.85546875" customWidth="1"/>
    <col min="2" max="2" width="29.42578125" customWidth="1"/>
    <col min="3" max="3" width="13.140625" customWidth="1"/>
  </cols>
  <sheetData>
    <row r="2" spans="1:3" x14ac:dyDescent="0.25">
      <c r="A2" s="11" t="s">
        <v>57</v>
      </c>
      <c r="B2" s="11" t="s">
        <v>58</v>
      </c>
      <c r="C2" s="11"/>
    </row>
    <row r="3" spans="1:3" x14ac:dyDescent="0.25">
      <c r="A3" t="s">
        <v>59</v>
      </c>
      <c r="B3" t="s">
        <v>204</v>
      </c>
    </row>
    <row r="4" spans="1:3" x14ac:dyDescent="0.25">
      <c r="A4" t="s">
        <v>61</v>
      </c>
      <c r="B4">
        <v>2</v>
      </c>
    </row>
    <row r="5" spans="1:3" x14ac:dyDescent="0.25">
      <c r="A5" t="s">
        <v>62</v>
      </c>
      <c r="B5">
        <v>10</v>
      </c>
    </row>
    <row r="6" spans="1:3" x14ac:dyDescent="0.25">
      <c r="A6" t="s">
        <v>63</v>
      </c>
      <c r="B6" t="s">
        <v>64</v>
      </c>
    </row>
    <row r="7" spans="1:3" x14ac:dyDescent="0.25">
      <c r="A7" t="s">
        <v>65</v>
      </c>
      <c r="B7" t="s">
        <v>64</v>
      </c>
    </row>
    <row r="9" spans="1:3" x14ac:dyDescent="0.25">
      <c r="A9" t="s">
        <v>66</v>
      </c>
      <c r="B9" t="s">
        <v>67</v>
      </c>
    </row>
    <row r="11" spans="1:3" x14ac:dyDescent="0.25">
      <c r="A11" s="27" t="s">
        <v>68</v>
      </c>
      <c r="B11" s="27" t="s">
        <v>69</v>
      </c>
      <c r="C11" s="27"/>
    </row>
    <row r="12" spans="1:3" x14ac:dyDescent="0.25">
      <c r="A12" t="s">
        <v>70</v>
      </c>
      <c r="B12" t="s">
        <v>71</v>
      </c>
    </row>
    <row r="13" spans="1:3" x14ac:dyDescent="0.25">
      <c r="A13" t="s">
        <v>72</v>
      </c>
      <c r="B13" t="s">
        <v>73</v>
      </c>
    </row>
    <row r="14" spans="1:3" x14ac:dyDescent="0.25">
      <c r="A14" t="s">
        <v>74</v>
      </c>
      <c r="B14" t="s">
        <v>73</v>
      </c>
    </row>
    <row r="15" spans="1:3" x14ac:dyDescent="0.25">
      <c r="A15" t="s">
        <v>75</v>
      </c>
      <c r="B15" s="28" t="s">
        <v>76</v>
      </c>
      <c r="C15" s="28"/>
    </row>
    <row r="16" spans="1:3" x14ac:dyDescent="0.25">
      <c r="A16" t="s">
        <v>77</v>
      </c>
      <c r="B16">
        <v>12</v>
      </c>
    </row>
    <row r="17" spans="1:4" x14ac:dyDescent="0.25">
      <c r="A17" t="s">
        <v>78</v>
      </c>
      <c r="B17" s="29" t="s">
        <v>79</v>
      </c>
    </row>
    <row r="19" spans="1:4" x14ac:dyDescent="0.25">
      <c r="A19" t="s">
        <v>66</v>
      </c>
      <c r="B19" t="s">
        <v>80</v>
      </c>
    </row>
    <row r="21" spans="1:4" x14ac:dyDescent="0.25">
      <c r="A21" s="27" t="s">
        <v>81</v>
      </c>
      <c r="B21" s="27" t="s">
        <v>69</v>
      </c>
      <c r="C21" s="27"/>
    </row>
    <row r="22" spans="1:4" x14ac:dyDescent="0.25">
      <c r="A22" t="s">
        <v>82</v>
      </c>
      <c r="B22" t="s">
        <v>83</v>
      </c>
      <c r="D22" t="s">
        <v>84</v>
      </c>
    </row>
    <row r="23" spans="1:4" x14ac:dyDescent="0.25">
      <c r="A23" t="s">
        <v>85</v>
      </c>
      <c r="B23" t="s">
        <v>86</v>
      </c>
    </row>
    <row r="24" spans="1:4" x14ac:dyDescent="0.25">
      <c r="A24" t="s">
        <v>87</v>
      </c>
      <c r="B24" t="s">
        <v>88</v>
      </c>
    </row>
    <row r="25" spans="1:4" x14ac:dyDescent="0.25">
      <c r="A25" t="s">
        <v>89</v>
      </c>
      <c r="B25" s="29" t="s">
        <v>79</v>
      </c>
    </row>
    <row r="27" spans="1:4" x14ac:dyDescent="0.25">
      <c r="A27" t="s">
        <v>66</v>
      </c>
      <c r="B27" t="s">
        <v>90</v>
      </c>
    </row>
    <row r="29" spans="1:4" x14ac:dyDescent="0.25">
      <c r="A29" s="27" t="s">
        <v>91</v>
      </c>
      <c r="B29" s="27" t="s">
        <v>58</v>
      </c>
      <c r="C29" s="27"/>
    </row>
    <row r="30" spans="1:4" x14ac:dyDescent="0.25">
      <c r="A30" t="s">
        <v>92</v>
      </c>
      <c r="B30" t="s">
        <v>93</v>
      </c>
      <c r="D30" t="s">
        <v>94</v>
      </c>
    </row>
    <row r="31" spans="1:4" x14ac:dyDescent="0.25">
      <c r="A31" t="s">
        <v>59</v>
      </c>
      <c r="B31" t="s">
        <v>60</v>
      </c>
    </row>
    <row r="32" spans="1:4" x14ac:dyDescent="0.25">
      <c r="A32" t="s">
        <v>61</v>
      </c>
      <c r="B32">
        <v>2</v>
      </c>
    </row>
    <row r="33" spans="1:2" x14ac:dyDescent="0.25">
      <c r="A33" t="s">
        <v>62</v>
      </c>
      <c r="B33">
        <v>10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64</v>
      </c>
    </row>
    <row r="37" spans="1:2" x14ac:dyDescent="0.25">
      <c r="A37" t="s">
        <v>95</v>
      </c>
      <c r="B37" t="s">
        <v>96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8AC2-B5DF-47EB-BF6E-6EC7D46A3029}">
  <dimension ref="A1:P46"/>
  <sheetViews>
    <sheetView zoomScale="54" zoomScaleNormal="130" workbookViewId="0">
      <selection activeCell="B36" sqref="B36:I46"/>
    </sheetView>
  </sheetViews>
  <sheetFormatPr defaultRowHeight="15" x14ac:dyDescent="0.25"/>
  <cols>
    <col min="1" max="1" width="10" style="39" customWidth="1"/>
    <col min="2" max="2" width="10" customWidth="1"/>
    <col min="3" max="3" width="16.85546875" style="1" customWidth="1"/>
    <col min="4" max="4" width="12.5703125" style="1" customWidth="1"/>
    <col min="5" max="5" width="12.7109375" style="1" customWidth="1"/>
    <col min="6" max="6" width="13.42578125" style="1" customWidth="1"/>
    <col min="7" max="7" width="13.42578125" style="8" customWidth="1"/>
    <col min="8" max="8" width="12.5703125" style="39" customWidth="1"/>
    <col min="9" max="10" width="11.5703125" style="39" customWidth="1"/>
    <col min="11" max="14" width="10.85546875" style="39" customWidth="1"/>
    <col min="15" max="15" width="11.42578125" style="39" customWidth="1"/>
    <col min="16" max="16" width="10.85546875" style="39" customWidth="1"/>
  </cols>
  <sheetData>
    <row r="1" spans="1:16" x14ac:dyDescent="0.25">
      <c r="A1" s="53" t="s">
        <v>14</v>
      </c>
      <c r="B1" s="54" t="s">
        <v>51</v>
      </c>
      <c r="C1" s="55" t="s">
        <v>52</v>
      </c>
      <c r="D1" s="55" t="s">
        <v>97</v>
      </c>
      <c r="E1" s="55" t="s">
        <v>98</v>
      </c>
      <c r="F1" s="55" t="s">
        <v>99</v>
      </c>
      <c r="G1" s="55" t="s">
        <v>100</v>
      </c>
      <c r="H1" s="55" t="s">
        <v>101</v>
      </c>
      <c r="I1" s="55" t="s">
        <v>102</v>
      </c>
      <c r="J1" s="55" t="s">
        <v>103</v>
      </c>
      <c r="K1" s="55" t="s">
        <v>104</v>
      </c>
      <c r="L1" s="55" t="s">
        <v>105</v>
      </c>
      <c r="M1" s="55" t="s">
        <v>106</v>
      </c>
      <c r="N1" s="55" t="s">
        <v>107</v>
      </c>
      <c r="O1" s="55" t="s">
        <v>108</v>
      </c>
      <c r="P1" s="56" t="s">
        <v>109</v>
      </c>
    </row>
    <row r="2" spans="1:16" x14ac:dyDescent="0.25">
      <c r="A2" s="57" t="s">
        <v>3</v>
      </c>
      <c r="B2" s="50"/>
      <c r="C2" s="51" t="s">
        <v>110</v>
      </c>
      <c r="D2" s="51"/>
      <c r="E2" s="51"/>
      <c r="F2" s="51"/>
      <c r="G2" s="51" t="s">
        <v>111</v>
      </c>
      <c r="H2" s="51" t="s">
        <v>112</v>
      </c>
      <c r="I2" s="51"/>
      <c r="J2" s="51"/>
      <c r="K2" s="51"/>
      <c r="L2" s="51"/>
      <c r="M2" s="51" t="s">
        <v>113</v>
      </c>
      <c r="N2" s="51"/>
      <c r="O2" s="51"/>
      <c r="P2" s="58"/>
    </row>
    <row r="3" spans="1:16" x14ac:dyDescent="0.25">
      <c r="A3" s="35"/>
      <c r="B3" s="48" t="s">
        <v>114</v>
      </c>
      <c r="C3" s="40" t="s">
        <v>6</v>
      </c>
      <c r="D3" s="40" t="s">
        <v>7</v>
      </c>
      <c r="E3" s="40" t="s">
        <v>8</v>
      </c>
      <c r="F3" s="40" t="s">
        <v>9</v>
      </c>
      <c r="G3" s="49">
        <v>1.5</v>
      </c>
      <c r="H3" s="40" t="s">
        <v>6</v>
      </c>
      <c r="I3" s="40" t="s">
        <v>7</v>
      </c>
      <c r="J3" s="40" t="s">
        <v>8</v>
      </c>
      <c r="K3" s="40" t="s">
        <v>9</v>
      </c>
      <c r="L3" s="40"/>
      <c r="M3" s="40" t="s">
        <v>6</v>
      </c>
      <c r="N3" s="40" t="s">
        <v>7</v>
      </c>
      <c r="O3" s="40" t="s">
        <v>8</v>
      </c>
      <c r="P3" s="41" t="s">
        <v>9</v>
      </c>
    </row>
    <row r="4" spans="1:16" x14ac:dyDescent="0.25">
      <c r="A4" s="36">
        <v>0</v>
      </c>
      <c r="B4" s="45">
        <v>0</v>
      </c>
      <c r="C4" s="46">
        <f>SUMIFS(Spain_Number_lightpaths!E:E,Spain_Number_lightpaths!D:D,A4,Spain_Number_lightpaths!C:C,B4)</f>
        <v>460</v>
      </c>
      <c r="D4" s="46">
        <f>SUMIFS(Sweden_Number_lightpaths!E:E,Sweden_Number_lightpaths!D:D,SummaryT!A4,Sweden_Number_lightpaths!C:C,B4)</f>
        <v>210</v>
      </c>
      <c r="E4" s="46">
        <f>SUMIFS(Germany_17_Number_lightpaths!E:E,Germany_17_Number_lightpaths!D:D,SummaryT!A4,Germany_17_Number_lightpaths!C:C,SummaryT!B4)</f>
        <v>434</v>
      </c>
      <c r="F4" s="46">
        <f>SUMIFS(Nobel_EU_Number_lightpaths!E:E,Nobel_EU_Number_lightpaths!D:D,SummaryT!A4,Nobel_EU_Number_lightpaths!C:C,SummaryT!B4)</f>
        <v>438</v>
      </c>
      <c r="G4" s="46">
        <v>36</v>
      </c>
      <c r="H4" s="38">
        <f>C4*G4</f>
        <v>16560</v>
      </c>
      <c r="I4" s="38">
        <f>D4*G4</f>
        <v>7560</v>
      </c>
      <c r="J4" s="38">
        <f>E4*G4</f>
        <v>15624</v>
      </c>
      <c r="K4" s="38">
        <f>F4*G4</f>
        <v>15768</v>
      </c>
      <c r="L4" s="38">
        <v>36</v>
      </c>
      <c r="M4" s="38">
        <f>C4*$L4</f>
        <v>16560</v>
      </c>
      <c r="N4" s="38">
        <f t="shared" ref="N4:P19" si="0">D4*$L4</f>
        <v>7560</v>
      </c>
      <c r="O4" s="38">
        <f t="shared" si="0"/>
        <v>15624</v>
      </c>
      <c r="P4" s="42">
        <f t="shared" si="0"/>
        <v>15768</v>
      </c>
    </row>
    <row r="5" spans="1:16" x14ac:dyDescent="0.25">
      <c r="A5" s="36">
        <v>0</v>
      </c>
      <c r="B5" s="45">
        <v>1</v>
      </c>
      <c r="C5" s="46">
        <f>SUMIFS(Spain_Number_lightpaths!E:E,Spain_Number_lightpaths!D:D,A5,Spain_Number_lightpaths!C:C,B5)</f>
        <v>222</v>
      </c>
      <c r="D5" s="46">
        <f>SUMIFS(Sweden_Number_lightpaths!E:E,Sweden_Number_lightpaths!D:D,SummaryT!A5,Sweden_Number_lightpaths!C:C,B5)</f>
        <v>350</v>
      </c>
      <c r="E5" s="46">
        <f>SUMIFS(Germany_17_Number_lightpaths!E:E,Germany_17_Number_lightpaths!D:D,SummaryT!A5,Germany_17_Number_lightpaths!C:C,SummaryT!B5)</f>
        <v>142</v>
      </c>
      <c r="F5" s="46">
        <f>SUMIFS(Nobel_EU_Number_lightpaths!E:E,Nobel_EU_Number_lightpaths!D:D,SummaryT!A5,Nobel_EU_Number_lightpaths!C:C,SummaryT!B5)</f>
        <v>544</v>
      </c>
      <c r="G5" s="46">
        <v>43.2</v>
      </c>
      <c r="H5" s="38">
        <f t="shared" ref="H5:H33" si="1">C5*G5</f>
        <v>9590.4000000000015</v>
      </c>
      <c r="I5" s="38">
        <f t="shared" ref="I5:I33" si="2">D5*G5</f>
        <v>15120.000000000002</v>
      </c>
      <c r="J5" s="38">
        <f t="shared" ref="J5:J33" si="3">E5*G5</f>
        <v>6134.4000000000005</v>
      </c>
      <c r="K5" s="38">
        <f t="shared" ref="K5:K33" si="4">F5*G5</f>
        <v>23500.800000000003</v>
      </c>
      <c r="L5" s="38">
        <v>36</v>
      </c>
      <c r="M5" s="38">
        <f t="shared" ref="M5:P32" si="5">C5*$L5</f>
        <v>7992</v>
      </c>
      <c r="N5" s="38">
        <f t="shared" si="0"/>
        <v>12600</v>
      </c>
      <c r="O5" s="38">
        <f t="shared" si="0"/>
        <v>5112</v>
      </c>
      <c r="P5" s="42">
        <f t="shared" si="0"/>
        <v>19584</v>
      </c>
    </row>
    <row r="6" spans="1:16" x14ac:dyDescent="0.25">
      <c r="A6" s="36">
        <v>0</v>
      </c>
      <c r="B6" s="45">
        <v>2</v>
      </c>
      <c r="C6" s="46">
        <f>SUMIFS(Spain_Number_lightpaths!E:E,Spain_Number_lightpaths!D:D,A6,Spain_Number_lightpaths!C:C,B6)</f>
        <v>0</v>
      </c>
      <c r="D6" s="46">
        <f>SUMIFS(Sweden_Number_lightpaths!E:E,Sweden_Number_lightpaths!D:D,SummaryT!A6,Sweden_Number_lightpaths!C:C,B6)</f>
        <v>180</v>
      </c>
      <c r="E6" s="46">
        <f>SUMIFS(Germany_17_Number_lightpaths!E:E,Germany_17_Number_lightpaths!D:D,SummaryT!A6,Germany_17_Number_lightpaths!C:C,SummaryT!B6)</f>
        <v>0</v>
      </c>
      <c r="F6" s="46">
        <f>SUMIFS(Nobel_EU_Number_lightpaths!E:E,Nobel_EU_Number_lightpaths!D:D,SummaryT!A6,Nobel_EU_Number_lightpaths!C:C,SummaryT!B6)</f>
        <v>12</v>
      </c>
      <c r="G6" s="46">
        <f>36*$G$3</f>
        <v>54</v>
      </c>
      <c r="H6" s="38">
        <f>C6*G6</f>
        <v>0</v>
      </c>
      <c r="I6" s="38">
        <f>D6*G6</f>
        <v>9720</v>
      </c>
      <c r="J6" s="38">
        <f t="shared" si="3"/>
        <v>0</v>
      </c>
      <c r="K6" s="38">
        <f t="shared" si="4"/>
        <v>648</v>
      </c>
      <c r="L6" s="38">
        <v>36</v>
      </c>
      <c r="M6" s="38">
        <f t="shared" si="5"/>
        <v>0</v>
      </c>
      <c r="N6" s="38">
        <f t="shared" si="0"/>
        <v>6480</v>
      </c>
      <c r="O6" s="38">
        <f t="shared" si="0"/>
        <v>0</v>
      </c>
      <c r="P6" s="42">
        <f t="shared" si="0"/>
        <v>432</v>
      </c>
    </row>
    <row r="7" spans="1:16" x14ac:dyDescent="0.25">
      <c r="A7" s="36">
        <v>1</v>
      </c>
      <c r="B7" s="45">
        <v>0</v>
      </c>
      <c r="C7" s="46">
        <f>SUMIFS(Spain_Number_lightpaths!E:E,Spain_Number_lightpaths!D:D,A7,Spain_Number_lightpaths!C:C,B7)</f>
        <v>32</v>
      </c>
      <c r="D7" s="46">
        <f>SUMIFS(Sweden_Number_lightpaths!E:E,Sweden_Number_lightpaths!D:D,SummaryT!A7,Sweden_Number_lightpaths!C:C,B7)</f>
        <v>6</v>
      </c>
      <c r="E7" s="46">
        <f>SUMIFS(Germany_17_Number_lightpaths!E:E,Germany_17_Number_lightpaths!D:D,SummaryT!A7,Germany_17_Number_lightpaths!C:C,SummaryT!B7)</f>
        <v>48</v>
      </c>
      <c r="F7" s="46">
        <f>SUMIFS(Nobel_EU_Number_lightpaths!E:E,Nobel_EU_Number_lightpaths!D:D,SummaryT!A7,Nobel_EU_Number_lightpaths!C:C,SummaryT!B7)</f>
        <v>8</v>
      </c>
      <c r="G7" s="46">
        <v>36</v>
      </c>
      <c r="H7" s="38">
        <f t="shared" si="1"/>
        <v>1152</v>
      </c>
      <c r="I7" s="38">
        <f t="shared" si="2"/>
        <v>216</v>
      </c>
      <c r="J7" s="38">
        <f t="shared" si="3"/>
        <v>1728</v>
      </c>
      <c r="K7" s="38">
        <f t="shared" si="4"/>
        <v>288</v>
      </c>
      <c r="L7" s="38">
        <v>36</v>
      </c>
      <c r="M7" s="38">
        <f t="shared" si="5"/>
        <v>1152</v>
      </c>
      <c r="N7" s="38">
        <f t="shared" si="0"/>
        <v>216</v>
      </c>
      <c r="O7" s="38">
        <f t="shared" si="0"/>
        <v>1728</v>
      </c>
      <c r="P7" s="42">
        <f t="shared" si="0"/>
        <v>288</v>
      </c>
    </row>
    <row r="8" spans="1:16" x14ac:dyDescent="0.25">
      <c r="A8" s="36">
        <v>1</v>
      </c>
      <c r="B8" s="45">
        <v>1</v>
      </c>
      <c r="C8" s="46">
        <f>SUMIFS(Spain_Number_lightpaths!E:E,Spain_Number_lightpaths!D:D,A8,Spain_Number_lightpaths!C:C,B8)</f>
        <v>98</v>
      </c>
      <c r="D8" s="46">
        <f>SUMIFS(Sweden_Number_lightpaths!E:E,Sweden_Number_lightpaths!D:D,SummaryT!A8,Sweden_Number_lightpaths!C:C,B8)</f>
        <v>4</v>
      </c>
      <c r="E8" s="46">
        <f>SUMIFS(Germany_17_Number_lightpaths!E:E,Germany_17_Number_lightpaths!D:D,SummaryT!A8,Germany_17_Number_lightpaths!C:C,SummaryT!B8)</f>
        <v>82</v>
      </c>
      <c r="F8" s="46">
        <f>SUMIFS(Nobel_EU_Number_lightpaths!E:E,Nobel_EU_Number_lightpaths!D:D,SummaryT!A8,Nobel_EU_Number_lightpaths!C:C,SummaryT!B8)</f>
        <v>86</v>
      </c>
      <c r="G8" s="46">
        <v>43.2</v>
      </c>
      <c r="H8" s="38">
        <f t="shared" si="1"/>
        <v>4233.6000000000004</v>
      </c>
      <c r="I8" s="38">
        <f t="shared" si="2"/>
        <v>172.8</v>
      </c>
      <c r="J8" s="38">
        <f t="shared" si="3"/>
        <v>3542.4</v>
      </c>
      <c r="K8" s="38">
        <f t="shared" si="4"/>
        <v>3715.2000000000003</v>
      </c>
      <c r="L8" s="38">
        <v>36</v>
      </c>
      <c r="M8" s="38">
        <f t="shared" si="5"/>
        <v>3528</v>
      </c>
      <c r="N8" s="38">
        <f t="shared" si="0"/>
        <v>144</v>
      </c>
      <c r="O8" s="38">
        <f t="shared" si="0"/>
        <v>2952</v>
      </c>
      <c r="P8" s="42">
        <f t="shared" si="0"/>
        <v>3096</v>
      </c>
    </row>
    <row r="9" spans="1:16" x14ac:dyDescent="0.25">
      <c r="A9" s="36">
        <v>1</v>
      </c>
      <c r="B9" s="45">
        <v>2</v>
      </c>
      <c r="C9" s="46">
        <f>SUMIFS(Spain_Number_lightpaths!E:E,Spain_Number_lightpaths!D:D,A9,Spain_Number_lightpaths!C:C,B9)</f>
        <v>0</v>
      </c>
      <c r="D9" s="46">
        <f>SUMIFS(Sweden_Number_lightpaths!E:E,Sweden_Number_lightpaths!D:D,SummaryT!A9,Sweden_Number_lightpaths!C:C,B9)</f>
        <v>42</v>
      </c>
      <c r="E9" s="46">
        <f>SUMIFS(Germany_17_Number_lightpaths!E:E,Germany_17_Number_lightpaths!D:D,SummaryT!A9,Germany_17_Number_lightpaths!C:C,SummaryT!B9)</f>
        <v>8</v>
      </c>
      <c r="F9" s="46">
        <f>SUMIFS(Nobel_EU_Number_lightpaths!E:E,Nobel_EU_Number_lightpaths!D:D,SummaryT!A9,Nobel_EU_Number_lightpaths!C:C,SummaryT!B9)</f>
        <v>12</v>
      </c>
      <c r="G9" s="46">
        <f>36*$G$3</f>
        <v>54</v>
      </c>
      <c r="H9" s="38">
        <f t="shared" si="1"/>
        <v>0</v>
      </c>
      <c r="I9" s="38">
        <f t="shared" si="2"/>
        <v>2268</v>
      </c>
      <c r="J9" s="38">
        <f t="shared" si="3"/>
        <v>432</v>
      </c>
      <c r="K9" s="38">
        <f t="shared" si="4"/>
        <v>648</v>
      </c>
      <c r="L9" s="38">
        <v>36</v>
      </c>
      <c r="M9" s="38">
        <f t="shared" si="5"/>
        <v>0</v>
      </c>
      <c r="N9" s="38">
        <f t="shared" si="0"/>
        <v>1512</v>
      </c>
      <c r="O9" s="38">
        <f t="shared" si="0"/>
        <v>288</v>
      </c>
      <c r="P9" s="42">
        <f t="shared" si="0"/>
        <v>432</v>
      </c>
    </row>
    <row r="10" spans="1:16" x14ac:dyDescent="0.25">
      <c r="A10" s="36">
        <v>2</v>
      </c>
      <c r="B10" s="45">
        <v>0</v>
      </c>
      <c r="C10" s="46">
        <f>SUMIFS(Spain_Number_lightpaths!E:E,Spain_Number_lightpaths!D:D,A10,Spain_Number_lightpaths!C:C,B10)</f>
        <v>42</v>
      </c>
      <c r="D10" s="46">
        <f>SUMIFS(Sweden_Number_lightpaths!E:E,Sweden_Number_lightpaths!D:D,SummaryT!A10,Sweden_Number_lightpaths!C:C,B10)</f>
        <v>14</v>
      </c>
      <c r="E10" s="46">
        <f>SUMIFS(Germany_17_Number_lightpaths!E:E,Germany_17_Number_lightpaths!D:D,SummaryT!A10,Germany_17_Number_lightpaths!C:C,SummaryT!B10)</f>
        <v>44</v>
      </c>
      <c r="F10" s="46">
        <f>SUMIFS(Nobel_EU_Number_lightpaths!E:E,Nobel_EU_Number_lightpaths!D:D,SummaryT!A10,Nobel_EU_Number_lightpaths!C:C,SummaryT!B10)</f>
        <v>28</v>
      </c>
      <c r="G10" s="46">
        <v>36</v>
      </c>
      <c r="H10" s="38">
        <f t="shared" si="1"/>
        <v>1512</v>
      </c>
      <c r="I10" s="38">
        <f t="shared" si="2"/>
        <v>504</v>
      </c>
      <c r="J10" s="38">
        <f t="shared" si="3"/>
        <v>1584</v>
      </c>
      <c r="K10" s="38">
        <f t="shared" si="4"/>
        <v>1008</v>
      </c>
      <c r="L10" s="38">
        <v>36</v>
      </c>
      <c r="M10" s="38">
        <f t="shared" si="5"/>
        <v>1512</v>
      </c>
      <c r="N10" s="38">
        <f t="shared" si="0"/>
        <v>504</v>
      </c>
      <c r="O10" s="38">
        <f t="shared" si="0"/>
        <v>1584</v>
      </c>
      <c r="P10" s="42">
        <f t="shared" si="0"/>
        <v>1008</v>
      </c>
    </row>
    <row r="11" spans="1:16" x14ac:dyDescent="0.25">
      <c r="A11" s="36">
        <v>2</v>
      </c>
      <c r="B11" s="45">
        <v>1</v>
      </c>
      <c r="C11" s="46">
        <f>SUMIFS(Spain_Number_lightpaths!E:E,Spain_Number_lightpaths!D:D,A11,Spain_Number_lightpaths!C:C,B11)</f>
        <v>106</v>
      </c>
      <c r="D11" s="46">
        <f>SUMIFS(Sweden_Number_lightpaths!E:E,Sweden_Number_lightpaths!D:D,SummaryT!A11,Sweden_Number_lightpaths!C:C,B11)</f>
        <v>6</v>
      </c>
      <c r="E11" s="46">
        <f>SUMIFS(Germany_17_Number_lightpaths!E:E,Germany_17_Number_lightpaths!D:D,SummaryT!A11,Germany_17_Number_lightpaths!C:C,SummaryT!B11)</f>
        <v>64</v>
      </c>
      <c r="F11" s="46">
        <f>SUMIFS(Nobel_EU_Number_lightpaths!E:E,Nobel_EU_Number_lightpaths!D:D,SummaryT!A11,Nobel_EU_Number_lightpaths!C:C,SummaryT!B11)</f>
        <v>50</v>
      </c>
      <c r="G11" s="46">
        <v>43.2</v>
      </c>
      <c r="H11" s="38">
        <f t="shared" si="1"/>
        <v>4579.2000000000007</v>
      </c>
      <c r="I11" s="38">
        <f t="shared" si="2"/>
        <v>259.20000000000005</v>
      </c>
      <c r="J11" s="38">
        <f t="shared" si="3"/>
        <v>2764.8</v>
      </c>
      <c r="K11" s="38">
        <f t="shared" si="4"/>
        <v>2160</v>
      </c>
      <c r="L11" s="38">
        <v>36</v>
      </c>
      <c r="M11" s="38">
        <f t="shared" si="5"/>
        <v>3816</v>
      </c>
      <c r="N11" s="38">
        <f t="shared" si="0"/>
        <v>216</v>
      </c>
      <c r="O11" s="38">
        <f t="shared" si="0"/>
        <v>2304</v>
      </c>
      <c r="P11" s="42">
        <f t="shared" si="0"/>
        <v>1800</v>
      </c>
    </row>
    <row r="12" spans="1:16" x14ac:dyDescent="0.25">
      <c r="A12" s="36">
        <v>2</v>
      </c>
      <c r="B12" s="45">
        <v>2</v>
      </c>
      <c r="C12" s="46">
        <f>SUMIFS(Spain_Number_lightpaths!E:E,Spain_Number_lightpaths!D:D,A12,Spain_Number_lightpaths!C:C,B12)</f>
        <v>32</v>
      </c>
      <c r="D12" s="46">
        <f>SUMIFS(Sweden_Number_lightpaths!E:E,Sweden_Number_lightpaths!D:D,SummaryT!A12,Sweden_Number_lightpaths!C:C,B12)</f>
        <v>86</v>
      </c>
      <c r="E12" s="46">
        <f>SUMIFS(Germany_17_Number_lightpaths!E:E,Germany_17_Number_lightpaths!D:D,SummaryT!A12,Germany_17_Number_lightpaths!C:C,SummaryT!B12)</f>
        <v>64</v>
      </c>
      <c r="F12" s="46">
        <f>SUMIFS(Nobel_EU_Number_lightpaths!E:E,Nobel_EU_Number_lightpaths!D:D,SummaryT!A12,Nobel_EU_Number_lightpaths!C:C,SummaryT!B12)</f>
        <v>144</v>
      </c>
      <c r="G12" s="46">
        <f>36*$G$3</f>
        <v>54</v>
      </c>
      <c r="H12" s="38">
        <f t="shared" si="1"/>
        <v>1728</v>
      </c>
      <c r="I12" s="38">
        <f t="shared" si="2"/>
        <v>4644</v>
      </c>
      <c r="J12" s="38">
        <f t="shared" si="3"/>
        <v>3456</v>
      </c>
      <c r="K12" s="38">
        <f t="shared" si="4"/>
        <v>7776</v>
      </c>
      <c r="L12" s="38">
        <v>36</v>
      </c>
      <c r="M12" s="38">
        <f t="shared" si="5"/>
        <v>1152</v>
      </c>
      <c r="N12" s="38">
        <f t="shared" si="0"/>
        <v>3096</v>
      </c>
      <c r="O12" s="38">
        <f t="shared" si="0"/>
        <v>2304</v>
      </c>
      <c r="P12" s="42">
        <f t="shared" si="0"/>
        <v>5184</v>
      </c>
    </row>
    <row r="13" spans="1:16" x14ac:dyDescent="0.25">
      <c r="A13" s="36">
        <v>3</v>
      </c>
      <c r="B13" s="45">
        <v>0</v>
      </c>
      <c r="C13" s="46">
        <f>SUMIFS(Spain_Number_lightpaths!E:E,Spain_Number_lightpaths!D:D,A13,Spain_Number_lightpaths!C:C,B13)</f>
        <v>22</v>
      </c>
      <c r="D13" s="46">
        <f>SUMIFS(Sweden_Number_lightpaths!E:E,Sweden_Number_lightpaths!D:D,SummaryT!A13,Sweden_Number_lightpaths!C:C,B13)</f>
        <v>14</v>
      </c>
      <c r="E13" s="46">
        <f>SUMIFS(Germany_17_Number_lightpaths!E:E,Germany_17_Number_lightpaths!D:D,SummaryT!A13,Germany_17_Number_lightpaths!C:C,SummaryT!B13)</f>
        <v>46</v>
      </c>
      <c r="F13" s="46">
        <f>SUMIFS(Nobel_EU_Number_lightpaths!E:E,Nobel_EU_Number_lightpaths!D:D,SummaryT!A13,Nobel_EU_Number_lightpaths!C:C,SummaryT!B13)</f>
        <v>28</v>
      </c>
      <c r="G13" s="46">
        <v>36</v>
      </c>
      <c r="H13" s="38">
        <f t="shared" si="1"/>
        <v>792</v>
      </c>
      <c r="I13" s="38">
        <f t="shared" si="2"/>
        <v>504</v>
      </c>
      <c r="J13" s="38">
        <f t="shared" si="3"/>
        <v>1656</v>
      </c>
      <c r="K13" s="38">
        <f t="shared" si="4"/>
        <v>1008</v>
      </c>
      <c r="L13" s="38">
        <v>36</v>
      </c>
      <c r="M13" s="38">
        <f t="shared" si="5"/>
        <v>792</v>
      </c>
      <c r="N13" s="38">
        <f t="shared" si="0"/>
        <v>504</v>
      </c>
      <c r="O13" s="38">
        <f t="shared" si="0"/>
        <v>1656</v>
      </c>
      <c r="P13" s="42">
        <f t="shared" si="0"/>
        <v>1008</v>
      </c>
    </row>
    <row r="14" spans="1:16" x14ac:dyDescent="0.25">
      <c r="A14" s="36">
        <v>3</v>
      </c>
      <c r="B14" s="45">
        <v>1</v>
      </c>
      <c r="C14" s="46">
        <f>SUMIFS(Spain_Number_lightpaths!E:E,Spain_Number_lightpaths!D:D,A14,Spain_Number_lightpaths!C:C,B14)</f>
        <v>86</v>
      </c>
      <c r="D14" s="46">
        <f>SUMIFS(Sweden_Number_lightpaths!E:E,Sweden_Number_lightpaths!D:D,SummaryT!A14,Sweden_Number_lightpaths!C:C,B14)</f>
        <v>10</v>
      </c>
      <c r="E14" s="46">
        <f>SUMIFS(Germany_17_Number_lightpaths!E:E,Germany_17_Number_lightpaths!D:D,SummaryT!A14,Germany_17_Number_lightpaths!C:C,SummaryT!B14)</f>
        <v>88</v>
      </c>
      <c r="F14" s="46">
        <f>SUMIFS(Nobel_EU_Number_lightpaths!E:E,Nobel_EU_Number_lightpaths!D:D,SummaryT!A14,Nobel_EU_Number_lightpaths!C:C,SummaryT!B14)</f>
        <v>36</v>
      </c>
      <c r="G14" s="46">
        <v>43.2</v>
      </c>
      <c r="H14" s="38">
        <f t="shared" si="1"/>
        <v>3715.2000000000003</v>
      </c>
      <c r="I14" s="38">
        <f t="shared" si="2"/>
        <v>432</v>
      </c>
      <c r="J14" s="38">
        <f t="shared" si="3"/>
        <v>3801.6000000000004</v>
      </c>
      <c r="K14" s="38">
        <f t="shared" si="4"/>
        <v>1555.2</v>
      </c>
      <c r="L14" s="38">
        <v>36</v>
      </c>
      <c r="M14" s="38">
        <f t="shared" si="5"/>
        <v>3096</v>
      </c>
      <c r="N14" s="38">
        <f t="shared" si="0"/>
        <v>360</v>
      </c>
      <c r="O14" s="38">
        <f t="shared" si="0"/>
        <v>3168</v>
      </c>
      <c r="P14" s="42">
        <f t="shared" si="0"/>
        <v>1296</v>
      </c>
    </row>
    <row r="15" spans="1:16" x14ac:dyDescent="0.25">
      <c r="A15" s="36">
        <v>3</v>
      </c>
      <c r="B15" s="45">
        <v>2</v>
      </c>
      <c r="C15" s="46">
        <f>SUMIFS(Spain_Number_lightpaths!E:E,Spain_Number_lightpaths!D:D,A15,Spain_Number_lightpaths!C:C,B15)</f>
        <v>100</v>
      </c>
      <c r="D15" s="46">
        <f>SUMIFS(Sweden_Number_lightpaths!E:E,Sweden_Number_lightpaths!D:D,SummaryT!A15,Sweden_Number_lightpaths!C:C,B15)</f>
        <v>102</v>
      </c>
      <c r="E15" s="46">
        <f>SUMIFS(Germany_17_Number_lightpaths!E:E,Germany_17_Number_lightpaths!D:D,SummaryT!A15,Germany_17_Number_lightpaths!C:C,SummaryT!B15)</f>
        <v>108</v>
      </c>
      <c r="F15" s="46">
        <f>SUMIFS(Nobel_EU_Number_lightpaths!E:E,Nobel_EU_Number_lightpaths!D:D,SummaryT!A15,Nobel_EU_Number_lightpaths!C:C,SummaryT!B15)</f>
        <v>196</v>
      </c>
      <c r="G15" s="46">
        <f>36*$G$3</f>
        <v>54</v>
      </c>
      <c r="H15" s="38">
        <f t="shared" si="1"/>
        <v>5400</v>
      </c>
      <c r="I15" s="38">
        <f t="shared" si="2"/>
        <v>5508</v>
      </c>
      <c r="J15" s="38">
        <f t="shared" si="3"/>
        <v>5832</v>
      </c>
      <c r="K15" s="38">
        <f t="shared" si="4"/>
        <v>10584</v>
      </c>
      <c r="L15" s="38">
        <v>36</v>
      </c>
      <c r="M15" s="38">
        <f t="shared" si="5"/>
        <v>3600</v>
      </c>
      <c r="N15" s="38">
        <f t="shared" si="0"/>
        <v>3672</v>
      </c>
      <c r="O15" s="38">
        <f t="shared" si="0"/>
        <v>3888</v>
      </c>
      <c r="P15" s="42">
        <f t="shared" si="0"/>
        <v>7056</v>
      </c>
    </row>
    <row r="16" spans="1:16" x14ac:dyDescent="0.25">
      <c r="A16" s="36">
        <v>4</v>
      </c>
      <c r="B16" s="45">
        <v>0</v>
      </c>
      <c r="C16" s="46">
        <f>SUMIFS(Spain_Number_lightpaths!E:E,Spain_Number_lightpaths!D:D,A16,Spain_Number_lightpaths!C:C,B16)</f>
        <v>18</v>
      </c>
      <c r="D16" s="46">
        <f>SUMIFS(Sweden_Number_lightpaths!E:E,Sweden_Number_lightpaths!D:D,SummaryT!A16,Sweden_Number_lightpaths!C:C,B16)</f>
        <v>30</v>
      </c>
      <c r="E16" s="46">
        <f>SUMIFS(Germany_17_Number_lightpaths!E:E,Germany_17_Number_lightpaths!D:D,SummaryT!A16,Germany_17_Number_lightpaths!C:C,SummaryT!B16)</f>
        <v>126</v>
      </c>
      <c r="F16" s="46">
        <f>SUMIFS(Nobel_EU_Number_lightpaths!E:E,Nobel_EU_Number_lightpaths!D:D,SummaryT!A16,Nobel_EU_Number_lightpaths!C:C,SummaryT!B16)</f>
        <v>110</v>
      </c>
      <c r="G16" s="46">
        <v>36</v>
      </c>
      <c r="H16" s="38">
        <f t="shared" si="1"/>
        <v>648</v>
      </c>
      <c r="I16" s="38">
        <f t="shared" si="2"/>
        <v>1080</v>
      </c>
      <c r="J16" s="38">
        <f t="shared" si="3"/>
        <v>4536</v>
      </c>
      <c r="K16" s="38">
        <f t="shared" si="4"/>
        <v>3960</v>
      </c>
      <c r="L16" s="38">
        <v>36</v>
      </c>
      <c r="M16" s="38">
        <f t="shared" si="5"/>
        <v>648</v>
      </c>
      <c r="N16" s="38">
        <f t="shared" si="0"/>
        <v>1080</v>
      </c>
      <c r="O16" s="38">
        <f t="shared" si="0"/>
        <v>4536</v>
      </c>
      <c r="P16" s="42">
        <f t="shared" si="0"/>
        <v>3960</v>
      </c>
    </row>
    <row r="17" spans="1:16" x14ac:dyDescent="0.25">
      <c r="A17" s="36">
        <v>4</v>
      </c>
      <c r="B17" s="45">
        <v>1</v>
      </c>
      <c r="C17" s="46">
        <f>SUMIFS(Spain_Number_lightpaths!E:E,Spain_Number_lightpaths!D:D,A17,Spain_Number_lightpaths!C:C,B17)</f>
        <v>106</v>
      </c>
      <c r="D17" s="46">
        <f>SUMIFS(Sweden_Number_lightpaths!E:E,Sweden_Number_lightpaths!D:D,SummaryT!A17,Sweden_Number_lightpaths!C:C,B17)</f>
        <v>20</v>
      </c>
      <c r="E17" s="46">
        <f>SUMIFS(Germany_17_Number_lightpaths!E:E,Germany_17_Number_lightpaths!D:D,SummaryT!A17,Germany_17_Number_lightpaths!C:C,SummaryT!B17)</f>
        <v>112</v>
      </c>
      <c r="F17" s="46">
        <f>SUMIFS(Nobel_EU_Number_lightpaths!E:E,Nobel_EU_Number_lightpaths!D:D,SummaryT!A17,Nobel_EU_Number_lightpaths!C:C,SummaryT!B17)</f>
        <v>52</v>
      </c>
      <c r="G17" s="46">
        <v>43.2</v>
      </c>
      <c r="H17" s="38">
        <f t="shared" si="1"/>
        <v>4579.2000000000007</v>
      </c>
      <c r="I17" s="38">
        <f t="shared" si="2"/>
        <v>864</v>
      </c>
      <c r="J17" s="38">
        <f t="shared" si="3"/>
        <v>4838.4000000000005</v>
      </c>
      <c r="K17" s="38">
        <f t="shared" si="4"/>
        <v>2246.4</v>
      </c>
      <c r="L17" s="38">
        <v>36</v>
      </c>
      <c r="M17" s="38">
        <f t="shared" si="5"/>
        <v>3816</v>
      </c>
      <c r="N17" s="38">
        <f t="shared" si="0"/>
        <v>720</v>
      </c>
      <c r="O17" s="38">
        <f t="shared" si="0"/>
        <v>4032</v>
      </c>
      <c r="P17" s="42">
        <f t="shared" si="0"/>
        <v>1872</v>
      </c>
    </row>
    <row r="18" spans="1:16" x14ac:dyDescent="0.25">
      <c r="A18" s="36">
        <v>4</v>
      </c>
      <c r="B18" s="45">
        <v>2</v>
      </c>
      <c r="C18" s="46">
        <f>SUMIFS(Spain_Number_lightpaths!E:E,Spain_Number_lightpaths!D:D,A18,Spain_Number_lightpaths!C:C,B18)</f>
        <v>180</v>
      </c>
      <c r="D18" s="46">
        <f>SUMIFS(Sweden_Number_lightpaths!E:E,Sweden_Number_lightpaths!D:D,SummaryT!A18,Sweden_Number_lightpaths!C:C,B18)</f>
        <v>184</v>
      </c>
      <c r="E18" s="46">
        <f>SUMIFS(Germany_17_Number_lightpaths!E:E,Germany_17_Number_lightpaths!D:D,SummaryT!A18,Germany_17_Number_lightpaths!C:C,SummaryT!B18)</f>
        <v>96</v>
      </c>
      <c r="F18" s="46">
        <f>SUMIFS(Nobel_EU_Number_lightpaths!E:E,Nobel_EU_Number_lightpaths!D:D,SummaryT!A18,Nobel_EU_Number_lightpaths!C:C,SummaryT!B18)</f>
        <v>214</v>
      </c>
      <c r="G18" s="46">
        <f>36*$G$3</f>
        <v>54</v>
      </c>
      <c r="H18" s="38">
        <f t="shared" si="1"/>
        <v>9720</v>
      </c>
      <c r="I18" s="38">
        <f t="shared" si="2"/>
        <v>9936</v>
      </c>
      <c r="J18" s="38">
        <f t="shared" si="3"/>
        <v>5184</v>
      </c>
      <c r="K18" s="38">
        <f t="shared" si="4"/>
        <v>11556</v>
      </c>
      <c r="L18" s="38">
        <v>36</v>
      </c>
      <c r="M18" s="38">
        <f t="shared" si="5"/>
        <v>6480</v>
      </c>
      <c r="N18" s="38">
        <f t="shared" si="0"/>
        <v>6624</v>
      </c>
      <c r="O18" s="38">
        <f t="shared" si="0"/>
        <v>3456</v>
      </c>
      <c r="P18" s="42">
        <f t="shared" si="0"/>
        <v>7704</v>
      </c>
    </row>
    <row r="19" spans="1:16" x14ac:dyDescent="0.25">
      <c r="A19" s="36">
        <v>5</v>
      </c>
      <c r="B19" s="45">
        <v>0</v>
      </c>
      <c r="C19" s="46">
        <f>SUMIFS(Spain_Number_lightpaths!E:E,Spain_Number_lightpaths!D:D,A19,Spain_Number_lightpaths!C:C,B19)</f>
        <v>74</v>
      </c>
      <c r="D19" s="46">
        <f>SUMIFS(Sweden_Number_lightpaths!E:E,Sweden_Number_lightpaths!D:D,SummaryT!A19,Sweden_Number_lightpaths!C:C,B19)</f>
        <v>188</v>
      </c>
      <c r="E19" s="46">
        <f>SUMIFS(Germany_17_Number_lightpaths!E:E,Germany_17_Number_lightpaths!D:D,SummaryT!A19,Germany_17_Number_lightpaths!C:C,SummaryT!B19)</f>
        <v>50</v>
      </c>
      <c r="F19" s="46">
        <f>SUMIFS(Nobel_EU_Number_lightpaths!E:E,Nobel_EU_Number_lightpaths!D:D,SummaryT!A19,Nobel_EU_Number_lightpaths!C:C,SummaryT!B19)</f>
        <v>222</v>
      </c>
      <c r="G19" s="46">
        <v>36</v>
      </c>
      <c r="H19" s="38">
        <f t="shared" si="1"/>
        <v>2664</v>
      </c>
      <c r="I19" s="38">
        <f t="shared" si="2"/>
        <v>6768</v>
      </c>
      <c r="J19" s="38">
        <f t="shared" si="3"/>
        <v>1800</v>
      </c>
      <c r="K19" s="38">
        <f t="shared" si="4"/>
        <v>7992</v>
      </c>
      <c r="L19" s="38">
        <v>36</v>
      </c>
      <c r="M19" s="38">
        <f t="shared" si="5"/>
        <v>2664</v>
      </c>
      <c r="N19" s="38">
        <f t="shared" si="0"/>
        <v>6768</v>
      </c>
      <c r="O19" s="38">
        <f t="shared" si="0"/>
        <v>1800</v>
      </c>
      <c r="P19" s="42">
        <f t="shared" si="0"/>
        <v>7992</v>
      </c>
    </row>
    <row r="20" spans="1:16" x14ac:dyDescent="0.25">
      <c r="A20" s="36">
        <v>5</v>
      </c>
      <c r="B20" s="45">
        <v>1</v>
      </c>
      <c r="C20" s="46">
        <f>SUMIFS(Spain_Number_lightpaths!E:E,Spain_Number_lightpaths!D:D,A20,Spain_Number_lightpaths!C:C,B20)</f>
        <v>194</v>
      </c>
      <c r="D20" s="46">
        <f>SUMIFS(Sweden_Number_lightpaths!E:E,Sweden_Number_lightpaths!D:D,SummaryT!A20,Sweden_Number_lightpaths!C:C,B20)</f>
        <v>114</v>
      </c>
      <c r="E20" s="46">
        <f>SUMIFS(Germany_17_Number_lightpaths!E:E,Germany_17_Number_lightpaths!D:D,SummaryT!A20,Germany_17_Number_lightpaths!C:C,SummaryT!B20)</f>
        <v>200</v>
      </c>
      <c r="F20" s="46">
        <f>SUMIFS(Nobel_EU_Number_lightpaths!E:E,Nobel_EU_Number_lightpaths!D:D,SummaryT!A20,Nobel_EU_Number_lightpaths!C:C,SummaryT!B20)</f>
        <v>190</v>
      </c>
      <c r="G20" s="46">
        <v>43.2</v>
      </c>
      <c r="H20" s="38">
        <f t="shared" si="1"/>
        <v>8380.8000000000011</v>
      </c>
      <c r="I20" s="38">
        <f t="shared" si="2"/>
        <v>4924.8</v>
      </c>
      <c r="J20" s="38">
        <f t="shared" si="3"/>
        <v>8640</v>
      </c>
      <c r="K20" s="38">
        <f t="shared" si="4"/>
        <v>8208</v>
      </c>
      <c r="L20" s="38">
        <v>36</v>
      </c>
      <c r="M20" s="38">
        <f t="shared" si="5"/>
        <v>6984</v>
      </c>
      <c r="N20" s="38">
        <f t="shared" si="5"/>
        <v>4104</v>
      </c>
      <c r="O20" s="38">
        <f t="shared" si="5"/>
        <v>7200</v>
      </c>
      <c r="P20" s="42">
        <f t="shared" si="5"/>
        <v>6840</v>
      </c>
    </row>
    <row r="21" spans="1:16" x14ac:dyDescent="0.25">
      <c r="A21" s="36">
        <v>5</v>
      </c>
      <c r="B21" s="45">
        <v>2</v>
      </c>
      <c r="C21" s="46">
        <f>SUMIFS(Spain_Number_lightpaths!E:E,Spain_Number_lightpaths!D:D,A21,Spain_Number_lightpaths!C:C,B21)</f>
        <v>140</v>
      </c>
      <c r="D21" s="46">
        <f>SUMIFS(Sweden_Number_lightpaths!E:E,Sweden_Number_lightpaths!D:D,SummaryT!A21,Sweden_Number_lightpaths!C:C,B21)</f>
        <v>32</v>
      </c>
      <c r="E21" s="46">
        <f>SUMIFS(Germany_17_Number_lightpaths!E:E,Germany_17_Number_lightpaths!D:D,SummaryT!A21,Germany_17_Number_lightpaths!C:C,SummaryT!B21)</f>
        <v>94</v>
      </c>
      <c r="F21" s="46">
        <f>SUMIFS(Nobel_EU_Number_lightpaths!E:E,Nobel_EU_Number_lightpaths!D:D,SummaryT!A21,Nobel_EU_Number_lightpaths!C:C,SummaryT!B21)</f>
        <v>78</v>
      </c>
      <c r="G21" s="46">
        <f>36*$G$3</f>
        <v>54</v>
      </c>
      <c r="H21" s="38">
        <f t="shared" si="1"/>
        <v>7560</v>
      </c>
      <c r="I21" s="38">
        <f t="shared" si="2"/>
        <v>1728</v>
      </c>
      <c r="J21" s="38">
        <f t="shared" si="3"/>
        <v>5076</v>
      </c>
      <c r="K21" s="38">
        <f t="shared" si="4"/>
        <v>4212</v>
      </c>
      <c r="L21" s="38">
        <v>36</v>
      </c>
      <c r="M21" s="38">
        <f t="shared" si="5"/>
        <v>5040</v>
      </c>
      <c r="N21" s="38">
        <f t="shared" si="5"/>
        <v>1152</v>
      </c>
      <c r="O21" s="38">
        <f t="shared" si="5"/>
        <v>3384</v>
      </c>
      <c r="P21" s="42">
        <f t="shared" si="5"/>
        <v>2808</v>
      </c>
    </row>
    <row r="22" spans="1:16" x14ac:dyDescent="0.25">
      <c r="A22" s="36">
        <v>6</v>
      </c>
      <c r="B22" s="45">
        <v>0</v>
      </c>
      <c r="C22" s="46">
        <f>SUMIFS(Spain_Number_lightpaths!E:E,Spain_Number_lightpaths!D:D,A22,Spain_Number_lightpaths!C:C,B22)</f>
        <v>78</v>
      </c>
      <c r="D22" s="46">
        <f>SUMIFS(Sweden_Number_lightpaths!E:E,Sweden_Number_lightpaths!D:D,SummaryT!A22,Sweden_Number_lightpaths!C:C,B22)</f>
        <v>62</v>
      </c>
      <c r="E22" s="46">
        <f>SUMIFS(Germany_17_Number_lightpaths!E:E,Germany_17_Number_lightpaths!D:D,SummaryT!A22,Germany_17_Number_lightpaths!C:C,SummaryT!B22)</f>
        <v>34</v>
      </c>
      <c r="F22" s="46">
        <f>SUMIFS(Nobel_EU_Number_lightpaths!E:E,Nobel_EU_Number_lightpaths!D:D,SummaryT!A22,Nobel_EU_Number_lightpaths!C:C,SummaryT!B22)</f>
        <v>80</v>
      </c>
      <c r="G22" s="46">
        <v>36</v>
      </c>
      <c r="H22" s="38">
        <f t="shared" si="1"/>
        <v>2808</v>
      </c>
      <c r="I22" s="38">
        <f t="shared" si="2"/>
        <v>2232</v>
      </c>
      <c r="J22" s="38">
        <f t="shared" si="3"/>
        <v>1224</v>
      </c>
      <c r="K22" s="38">
        <f t="shared" si="4"/>
        <v>2880</v>
      </c>
      <c r="L22" s="38">
        <v>36</v>
      </c>
      <c r="M22" s="38">
        <f t="shared" si="5"/>
        <v>2808</v>
      </c>
      <c r="N22" s="38">
        <f t="shared" si="5"/>
        <v>2232</v>
      </c>
      <c r="O22" s="38">
        <f t="shared" si="5"/>
        <v>1224</v>
      </c>
      <c r="P22" s="42">
        <f t="shared" si="5"/>
        <v>2880</v>
      </c>
    </row>
    <row r="23" spans="1:16" x14ac:dyDescent="0.25">
      <c r="A23" s="36">
        <v>6</v>
      </c>
      <c r="B23" s="45">
        <v>1</v>
      </c>
      <c r="C23" s="46">
        <f>SUMIFS(Spain_Number_lightpaths!E:E,Spain_Number_lightpaths!D:D,A23,Spain_Number_lightpaths!C:C,B23)</f>
        <v>190</v>
      </c>
      <c r="D23" s="46">
        <f>SUMIFS(Sweden_Number_lightpaths!E:E,Sweden_Number_lightpaths!D:D,SummaryT!A23,Sweden_Number_lightpaths!C:C,B23)</f>
        <v>206</v>
      </c>
      <c r="E23" s="46">
        <f>SUMIFS(Germany_17_Number_lightpaths!E:E,Germany_17_Number_lightpaths!D:D,SummaryT!A23,Germany_17_Number_lightpaths!C:C,SummaryT!B23)</f>
        <v>124</v>
      </c>
      <c r="F23" s="46">
        <f>SUMIFS(Nobel_EU_Number_lightpaths!E:E,Nobel_EU_Number_lightpaths!D:D,SummaryT!A23,Nobel_EU_Number_lightpaths!C:C,SummaryT!B23)</f>
        <v>326</v>
      </c>
      <c r="G23" s="46">
        <v>43.2</v>
      </c>
      <c r="H23" s="38">
        <f t="shared" si="1"/>
        <v>8208</v>
      </c>
      <c r="I23" s="38">
        <f t="shared" si="2"/>
        <v>8899.2000000000007</v>
      </c>
      <c r="J23" s="38">
        <f t="shared" si="3"/>
        <v>5356.8</v>
      </c>
      <c r="K23" s="38">
        <f t="shared" si="4"/>
        <v>14083.2</v>
      </c>
      <c r="L23" s="38">
        <v>36</v>
      </c>
      <c r="M23" s="38">
        <f t="shared" si="5"/>
        <v>6840</v>
      </c>
      <c r="N23" s="38">
        <f t="shared" si="5"/>
        <v>7416</v>
      </c>
      <c r="O23" s="38">
        <f t="shared" si="5"/>
        <v>4464</v>
      </c>
      <c r="P23" s="42">
        <f t="shared" si="5"/>
        <v>11736</v>
      </c>
    </row>
    <row r="24" spans="1:16" x14ac:dyDescent="0.25">
      <c r="A24" s="36">
        <v>6</v>
      </c>
      <c r="B24" s="45">
        <v>2</v>
      </c>
      <c r="C24" s="46">
        <f>SUMIFS(Spain_Number_lightpaths!E:E,Spain_Number_lightpaths!D:D,A24,Spain_Number_lightpaths!C:C,B24)</f>
        <v>278</v>
      </c>
      <c r="D24" s="46">
        <f>SUMIFS(Sweden_Number_lightpaths!E:E,Sweden_Number_lightpaths!D:D,SummaryT!A24,Sweden_Number_lightpaths!C:C,B24)</f>
        <v>120</v>
      </c>
      <c r="E24" s="46">
        <f>SUMIFS(Germany_17_Number_lightpaths!E:E,Germany_17_Number_lightpaths!D:D,SummaryT!A24,Germany_17_Number_lightpaths!C:C,SummaryT!B24)</f>
        <v>300</v>
      </c>
      <c r="F24" s="46">
        <f>SUMIFS(Nobel_EU_Number_lightpaths!E:E,Nobel_EU_Number_lightpaths!D:D,SummaryT!A24,Nobel_EU_Number_lightpaths!C:C,SummaryT!B24)</f>
        <v>172</v>
      </c>
      <c r="G24" s="46">
        <f>36*$G$3</f>
        <v>54</v>
      </c>
      <c r="H24" s="38">
        <f t="shared" si="1"/>
        <v>15012</v>
      </c>
      <c r="I24" s="38">
        <f t="shared" si="2"/>
        <v>6480</v>
      </c>
      <c r="J24" s="38">
        <f t="shared" si="3"/>
        <v>16200</v>
      </c>
      <c r="K24" s="38">
        <f t="shared" si="4"/>
        <v>9288</v>
      </c>
      <c r="L24" s="38">
        <v>36</v>
      </c>
      <c r="M24" s="38">
        <f t="shared" si="5"/>
        <v>10008</v>
      </c>
      <c r="N24" s="38">
        <f t="shared" si="5"/>
        <v>4320</v>
      </c>
      <c r="O24" s="38">
        <f t="shared" si="5"/>
        <v>10800</v>
      </c>
      <c r="P24" s="42">
        <f t="shared" si="5"/>
        <v>6192</v>
      </c>
    </row>
    <row r="25" spans="1:16" x14ac:dyDescent="0.25">
      <c r="A25" s="36">
        <v>7</v>
      </c>
      <c r="B25" s="45">
        <v>0</v>
      </c>
      <c r="C25" s="46">
        <f>SUMIFS(Spain_Number_lightpaths!E:E,Spain_Number_lightpaths!D:D,A25,Spain_Number_lightpaths!C:C,B25)</f>
        <v>116</v>
      </c>
      <c r="D25" s="46">
        <f>SUMIFS(Sweden_Number_lightpaths!E:E,Sweden_Number_lightpaths!D:D,SummaryT!A25,Sweden_Number_lightpaths!C:C,B25)</f>
        <v>46</v>
      </c>
      <c r="E25" s="46">
        <f>SUMIFS(Germany_17_Number_lightpaths!E:E,Germany_17_Number_lightpaths!D:D,SummaryT!A25,Germany_17_Number_lightpaths!C:C,SummaryT!B25)</f>
        <v>54</v>
      </c>
      <c r="F25" s="46">
        <f>SUMIFS(Nobel_EU_Number_lightpaths!E:E,Nobel_EU_Number_lightpaths!D:D,SummaryT!A25,Nobel_EU_Number_lightpaths!C:C,SummaryT!B25)</f>
        <v>90</v>
      </c>
      <c r="G25" s="46">
        <v>36</v>
      </c>
      <c r="H25" s="38">
        <f t="shared" si="1"/>
        <v>4176</v>
      </c>
      <c r="I25" s="38">
        <f t="shared" si="2"/>
        <v>1656</v>
      </c>
      <c r="J25" s="38">
        <f t="shared" si="3"/>
        <v>1944</v>
      </c>
      <c r="K25" s="38">
        <f t="shared" si="4"/>
        <v>3240</v>
      </c>
      <c r="L25" s="38">
        <v>36</v>
      </c>
      <c r="M25" s="38">
        <f t="shared" si="5"/>
        <v>4176</v>
      </c>
      <c r="N25" s="38">
        <f t="shared" si="5"/>
        <v>1656</v>
      </c>
      <c r="O25" s="38">
        <f t="shared" si="5"/>
        <v>1944</v>
      </c>
      <c r="P25" s="42">
        <f t="shared" si="5"/>
        <v>3240</v>
      </c>
    </row>
    <row r="26" spans="1:16" x14ac:dyDescent="0.25">
      <c r="A26" s="36">
        <v>7</v>
      </c>
      <c r="B26" s="45">
        <v>1</v>
      </c>
      <c r="C26" s="46">
        <f>SUMIFS(Spain_Number_lightpaths!E:E,Spain_Number_lightpaths!D:D,A26,Spain_Number_lightpaths!C:C,B26)</f>
        <v>98</v>
      </c>
      <c r="D26" s="46">
        <f>SUMIFS(Sweden_Number_lightpaths!E:E,Sweden_Number_lightpaths!D:D,SummaryT!A26,Sweden_Number_lightpaths!C:C,B26)</f>
        <v>38</v>
      </c>
      <c r="E26" s="46">
        <f>SUMIFS(Germany_17_Number_lightpaths!E:E,Germany_17_Number_lightpaths!D:D,SummaryT!A26,Germany_17_Number_lightpaths!C:C,SummaryT!B26)</f>
        <v>58</v>
      </c>
      <c r="F26" s="46">
        <f>SUMIFS(Nobel_EU_Number_lightpaths!E:E,Nobel_EU_Number_lightpaths!D:D,SummaryT!A26,Nobel_EU_Number_lightpaths!C:C,SummaryT!B26)</f>
        <v>198</v>
      </c>
      <c r="G26" s="46">
        <v>43.2</v>
      </c>
      <c r="H26" s="38">
        <f t="shared" si="1"/>
        <v>4233.6000000000004</v>
      </c>
      <c r="I26" s="38">
        <f t="shared" si="2"/>
        <v>1641.6000000000001</v>
      </c>
      <c r="J26" s="38">
        <f t="shared" si="3"/>
        <v>2505.6000000000004</v>
      </c>
      <c r="K26" s="38">
        <f t="shared" si="4"/>
        <v>8553.6</v>
      </c>
      <c r="L26" s="38">
        <v>36</v>
      </c>
      <c r="M26" s="38">
        <f t="shared" si="5"/>
        <v>3528</v>
      </c>
      <c r="N26" s="38">
        <f t="shared" si="5"/>
        <v>1368</v>
      </c>
      <c r="O26" s="38">
        <f t="shared" si="5"/>
        <v>2088</v>
      </c>
      <c r="P26" s="42">
        <f t="shared" si="5"/>
        <v>7128</v>
      </c>
    </row>
    <row r="27" spans="1:16" x14ac:dyDescent="0.25">
      <c r="A27" s="36">
        <v>7</v>
      </c>
      <c r="B27" s="45">
        <v>2</v>
      </c>
      <c r="C27" s="46">
        <f>SUMIFS(Spain_Number_lightpaths!E:E,Spain_Number_lightpaths!D:D,A27,Spain_Number_lightpaths!C:C,B27)</f>
        <v>562</v>
      </c>
      <c r="D27" s="46">
        <f>SUMIFS(Sweden_Number_lightpaths!E:E,Sweden_Number_lightpaths!D:D,SummaryT!A27,Sweden_Number_lightpaths!C:C,B27)</f>
        <v>410</v>
      </c>
      <c r="E27" s="46">
        <f>SUMIFS(Germany_17_Number_lightpaths!E:E,Germany_17_Number_lightpaths!D:D,SummaryT!A27,Germany_17_Number_lightpaths!C:C,SummaryT!B27)</f>
        <v>484</v>
      </c>
      <c r="F27" s="46">
        <f>SUMIFS(Nobel_EU_Number_lightpaths!E:E,Nobel_EU_Number_lightpaths!D:D,SummaryT!A27,Nobel_EU_Number_lightpaths!C:C,SummaryT!B27)</f>
        <v>484</v>
      </c>
      <c r="G27" s="46">
        <f>36*$G$3</f>
        <v>54</v>
      </c>
      <c r="H27" s="38">
        <f t="shared" si="1"/>
        <v>30348</v>
      </c>
      <c r="I27" s="38">
        <f t="shared" si="2"/>
        <v>22140</v>
      </c>
      <c r="J27" s="38">
        <f t="shared" si="3"/>
        <v>26136</v>
      </c>
      <c r="K27" s="38">
        <f t="shared" si="4"/>
        <v>26136</v>
      </c>
      <c r="L27" s="38">
        <v>36</v>
      </c>
      <c r="M27" s="38">
        <f t="shared" si="5"/>
        <v>20232</v>
      </c>
      <c r="N27" s="38">
        <f t="shared" si="5"/>
        <v>14760</v>
      </c>
      <c r="O27" s="38">
        <f t="shared" si="5"/>
        <v>17424</v>
      </c>
      <c r="P27" s="42">
        <f t="shared" si="5"/>
        <v>17424</v>
      </c>
    </row>
    <row r="28" spans="1:16" x14ac:dyDescent="0.25">
      <c r="A28" s="36">
        <v>8</v>
      </c>
      <c r="B28" s="45">
        <v>0</v>
      </c>
      <c r="C28" s="46">
        <f>SUMIFS(Spain_Number_lightpaths!E:E,Spain_Number_lightpaths!D:D,A28,Spain_Number_lightpaths!C:C,B28)</f>
        <v>92</v>
      </c>
      <c r="D28" s="46">
        <f>SUMIFS(Sweden_Number_lightpaths!E:E,Sweden_Number_lightpaths!D:D,SummaryT!A28,Sweden_Number_lightpaths!C:C,B28)</f>
        <v>36</v>
      </c>
      <c r="E28" s="46">
        <f>SUMIFS(Germany_17_Number_lightpaths!E:E,Germany_17_Number_lightpaths!D:D,SummaryT!A28,Germany_17_Number_lightpaths!C:C,SummaryT!B28)</f>
        <v>182</v>
      </c>
      <c r="F28" s="46">
        <f>SUMIFS(Nobel_EU_Number_lightpaths!E:E,Nobel_EU_Number_lightpaths!D:D,SummaryT!A28,Nobel_EU_Number_lightpaths!C:C,SummaryT!B28)</f>
        <v>58</v>
      </c>
      <c r="G28" s="46">
        <v>36</v>
      </c>
      <c r="H28" s="38">
        <f t="shared" si="1"/>
        <v>3312</v>
      </c>
      <c r="I28" s="38">
        <f t="shared" si="2"/>
        <v>1296</v>
      </c>
      <c r="J28" s="38">
        <f t="shared" si="3"/>
        <v>6552</v>
      </c>
      <c r="K28" s="38">
        <f t="shared" si="4"/>
        <v>2088</v>
      </c>
      <c r="L28" s="38">
        <v>36</v>
      </c>
      <c r="M28" s="38">
        <f t="shared" si="5"/>
        <v>3312</v>
      </c>
      <c r="N28" s="38">
        <f t="shared" si="5"/>
        <v>1296</v>
      </c>
      <c r="O28" s="38">
        <f t="shared" si="5"/>
        <v>6552</v>
      </c>
      <c r="P28" s="42">
        <f t="shared" si="5"/>
        <v>2088</v>
      </c>
    </row>
    <row r="29" spans="1:16" x14ac:dyDescent="0.25">
      <c r="A29" s="36">
        <v>8</v>
      </c>
      <c r="B29" s="45">
        <v>1</v>
      </c>
      <c r="C29" s="46">
        <f>SUMIFS(Spain_Number_lightpaths!E:E,Spain_Number_lightpaths!D:D,A29,Spain_Number_lightpaths!C:C,B29)</f>
        <v>250</v>
      </c>
      <c r="D29" s="46">
        <f>SUMIFS(Sweden_Number_lightpaths!E:E,Sweden_Number_lightpaths!D:D,SummaryT!A29,Sweden_Number_lightpaths!C:C,B29)</f>
        <v>38</v>
      </c>
      <c r="E29" s="46">
        <f>SUMIFS(Germany_17_Number_lightpaths!E:E,Germany_17_Number_lightpaths!D:D,SummaryT!A29,Germany_17_Number_lightpaths!C:C,SummaryT!B29)</f>
        <v>170</v>
      </c>
      <c r="F29" s="46">
        <f>SUMIFS(Nobel_EU_Number_lightpaths!E:E,Nobel_EU_Number_lightpaths!D:D,SummaryT!A29,Nobel_EU_Number_lightpaths!C:C,SummaryT!B29)</f>
        <v>134</v>
      </c>
      <c r="G29" s="46">
        <v>43.2</v>
      </c>
      <c r="H29" s="38">
        <f t="shared" si="1"/>
        <v>10800</v>
      </c>
      <c r="I29" s="38">
        <f t="shared" si="2"/>
        <v>1641.6000000000001</v>
      </c>
      <c r="J29" s="38">
        <f t="shared" si="3"/>
        <v>7344.0000000000009</v>
      </c>
      <c r="K29" s="38">
        <f t="shared" si="4"/>
        <v>5788.8</v>
      </c>
      <c r="L29" s="38">
        <v>36</v>
      </c>
      <c r="M29" s="38">
        <f t="shared" si="5"/>
        <v>9000</v>
      </c>
      <c r="N29" s="38">
        <f t="shared" si="5"/>
        <v>1368</v>
      </c>
      <c r="O29" s="38">
        <f t="shared" si="5"/>
        <v>6120</v>
      </c>
      <c r="P29" s="42">
        <f t="shared" si="5"/>
        <v>4824</v>
      </c>
    </row>
    <row r="30" spans="1:16" x14ac:dyDescent="0.25">
      <c r="A30" s="36">
        <v>8</v>
      </c>
      <c r="B30" s="45">
        <v>2</v>
      </c>
      <c r="C30" s="46">
        <f>SUMIFS(Spain_Number_lightpaths!E:E,Spain_Number_lightpaths!D:D,A30,Spain_Number_lightpaths!C:C,B30)</f>
        <v>238</v>
      </c>
      <c r="D30" s="46">
        <f>SUMIFS(Sweden_Number_lightpaths!E:E,Sweden_Number_lightpaths!D:D,SummaryT!A30,Sweden_Number_lightpaths!C:C,B30)</f>
        <v>60</v>
      </c>
      <c r="E30" s="46">
        <f>SUMIFS(Germany_17_Number_lightpaths!E:E,Germany_17_Number_lightpaths!D:D,SummaryT!A30,Germany_17_Number_lightpaths!C:C,SummaryT!B30)</f>
        <v>214</v>
      </c>
      <c r="F30" s="46">
        <f>SUMIFS(Nobel_EU_Number_lightpaths!E:E,Nobel_EU_Number_lightpaths!D:D,SummaryT!A30,Nobel_EU_Number_lightpaths!C:C,SummaryT!B30)</f>
        <v>276</v>
      </c>
      <c r="G30" s="46">
        <f>36*$G$3</f>
        <v>54</v>
      </c>
      <c r="H30" s="38">
        <f t="shared" si="1"/>
        <v>12852</v>
      </c>
      <c r="I30" s="38">
        <f t="shared" si="2"/>
        <v>3240</v>
      </c>
      <c r="J30" s="38">
        <f t="shared" si="3"/>
        <v>11556</v>
      </c>
      <c r="K30" s="38">
        <f t="shared" si="4"/>
        <v>14904</v>
      </c>
      <c r="L30" s="38">
        <v>36</v>
      </c>
      <c r="M30" s="38">
        <f t="shared" si="5"/>
        <v>8568</v>
      </c>
      <c r="N30" s="38">
        <f t="shared" si="5"/>
        <v>2160</v>
      </c>
      <c r="O30" s="38">
        <f t="shared" si="5"/>
        <v>7704</v>
      </c>
      <c r="P30" s="42">
        <f t="shared" si="5"/>
        <v>9936</v>
      </c>
    </row>
    <row r="31" spans="1:16" x14ac:dyDescent="0.25">
      <c r="A31" s="36">
        <v>9</v>
      </c>
      <c r="B31" s="45">
        <v>0</v>
      </c>
      <c r="C31" s="46">
        <f>SUMIFS(Spain_Number_lightpaths!E:E,Spain_Number_lightpaths!D:D,A31,Spain_Number_lightpaths!C:C,B31)</f>
        <v>52</v>
      </c>
      <c r="D31" s="46">
        <f>SUMIFS(Sweden_Number_lightpaths!E:E,Sweden_Number_lightpaths!D:D,SummaryT!A31,Sweden_Number_lightpaths!C:C,B31)</f>
        <v>46</v>
      </c>
      <c r="E31" s="46">
        <f>SUMIFS(Germany_17_Number_lightpaths!E:E,Germany_17_Number_lightpaths!D:D,SummaryT!A31,Germany_17_Number_lightpaths!C:C,SummaryT!B31)</f>
        <v>130</v>
      </c>
      <c r="F31" s="46">
        <f>SUMIFS(Nobel_EU_Number_lightpaths!E:E,Nobel_EU_Number_lightpaths!D:D,SummaryT!A31,Nobel_EU_Number_lightpaths!C:C,SummaryT!B31)</f>
        <v>84</v>
      </c>
      <c r="G31" s="46">
        <v>36</v>
      </c>
      <c r="H31" s="38">
        <f t="shared" si="1"/>
        <v>1872</v>
      </c>
      <c r="I31" s="38">
        <f t="shared" si="2"/>
        <v>1656</v>
      </c>
      <c r="J31" s="38">
        <f t="shared" si="3"/>
        <v>4680</v>
      </c>
      <c r="K31" s="38">
        <f t="shared" si="4"/>
        <v>3024</v>
      </c>
      <c r="L31" s="38">
        <v>36</v>
      </c>
      <c r="M31" s="38">
        <f t="shared" si="5"/>
        <v>1872</v>
      </c>
      <c r="N31" s="38">
        <f t="shared" si="5"/>
        <v>1656</v>
      </c>
      <c r="O31" s="38">
        <f t="shared" si="5"/>
        <v>4680</v>
      </c>
      <c r="P31" s="42">
        <f t="shared" si="5"/>
        <v>3024</v>
      </c>
    </row>
    <row r="32" spans="1:16" x14ac:dyDescent="0.25">
      <c r="A32" s="36">
        <v>9</v>
      </c>
      <c r="B32" s="45">
        <v>1</v>
      </c>
      <c r="C32" s="46">
        <f>SUMIFS(Spain_Number_lightpaths!E:E,Spain_Number_lightpaths!D:D,A32,Spain_Number_lightpaths!C:C,B32)</f>
        <v>212</v>
      </c>
      <c r="D32" s="46">
        <f>SUMIFS(Sweden_Number_lightpaths!E:E,Sweden_Number_lightpaths!D:D,SummaryT!A32,Sweden_Number_lightpaths!C:C,B32)</f>
        <v>54</v>
      </c>
      <c r="E32" s="46">
        <f>SUMIFS(Germany_17_Number_lightpaths!E:E,Germany_17_Number_lightpaths!D:D,SummaryT!A32,Germany_17_Number_lightpaths!C:C,SummaryT!B32)</f>
        <v>184</v>
      </c>
      <c r="F32" s="46">
        <f>SUMIFS(Nobel_EU_Number_lightpaths!E:E,Nobel_EU_Number_lightpaths!D:D,SummaryT!A32,Nobel_EU_Number_lightpaths!C:C,SummaryT!B32)</f>
        <v>70</v>
      </c>
      <c r="G32" s="46">
        <v>43.2</v>
      </c>
      <c r="H32" s="38">
        <f t="shared" si="1"/>
        <v>9158.4000000000015</v>
      </c>
      <c r="I32" s="38">
        <f t="shared" si="2"/>
        <v>2332.8000000000002</v>
      </c>
      <c r="J32" s="38">
        <f t="shared" si="3"/>
        <v>7948.8</v>
      </c>
      <c r="K32" s="38">
        <f t="shared" si="4"/>
        <v>3024</v>
      </c>
      <c r="L32" s="38">
        <v>36</v>
      </c>
      <c r="M32" s="38">
        <f t="shared" si="5"/>
        <v>7632</v>
      </c>
      <c r="N32" s="38">
        <f t="shared" si="5"/>
        <v>1944</v>
      </c>
      <c r="O32" s="38">
        <f t="shared" si="5"/>
        <v>6624</v>
      </c>
      <c r="P32" s="42">
        <f t="shared" si="5"/>
        <v>2520</v>
      </c>
    </row>
    <row r="33" spans="1:16" x14ac:dyDescent="0.25">
      <c r="A33" s="37">
        <v>9</v>
      </c>
      <c r="B33" s="47">
        <v>2</v>
      </c>
      <c r="C33" s="46">
        <f>SUMIFS(Spain_Number_lightpaths!E:E,Spain_Number_lightpaths!D:D,A33,Spain_Number_lightpaths!C:C,B33)</f>
        <v>286</v>
      </c>
      <c r="D33" s="46">
        <f>SUMIFS(Sweden_Number_lightpaths!E:E,Sweden_Number_lightpaths!D:D,SummaryT!A33,Sweden_Number_lightpaths!C:C,B33)</f>
        <v>14</v>
      </c>
      <c r="E33" s="46">
        <f>SUMIFS(Germany_17_Number_lightpaths!E:E,Germany_17_Number_lightpaths!D:D,SummaryT!A33,Germany_17_Number_lightpaths!C:C,SummaryT!B33)</f>
        <v>226</v>
      </c>
      <c r="F33" s="46">
        <f>SUMIFS(Nobel_EU_Number_lightpaths!E:E,Nobel_EU_Number_lightpaths!D:D,SummaryT!A33,Nobel_EU_Number_lightpaths!C:C,SummaryT!B33)</f>
        <v>256</v>
      </c>
      <c r="G33" s="46">
        <f>36*$G$3</f>
        <v>54</v>
      </c>
      <c r="H33" s="43">
        <f t="shared" si="1"/>
        <v>15444</v>
      </c>
      <c r="I33" s="43">
        <f t="shared" si="2"/>
        <v>756</v>
      </c>
      <c r="J33" s="43">
        <f t="shared" si="3"/>
        <v>12204</v>
      </c>
      <c r="K33" s="43">
        <f t="shared" si="4"/>
        <v>13824</v>
      </c>
      <c r="L33" s="38">
        <v>36</v>
      </c>
      <c r="M33" s="43">
        <f>C33*$L33</f>
        <v>10296</v>
      </c>
      <c r="N33" s="43">
        <f t="shared" ref="N33:P33" si="6">D33*$L33</f>
        <v>504</v>
      </c>
      <c r="O33" s="43">
        <f t="shared" si="6"/>
        <v>8136</v>
      </c>
      <c r="P33" s="44">
        <f t="shared" si="6"/>
        <v>9216</v>
      </c>
    </row>
    <row r="35" spans="1:16" x14ac:dyDescent="0.25">
      <c r="A35" s="63" t="s">
        <v>3</v>
      </c>
      <c r="B35" s="64" t="s">
        <v>47</v>
      </c>
      <c r="C35" s="64"/>
      <c r="D35" s="64"/>
      <c r="E35" s="64"/>
      <c r="F35" s="64" t="s">
        <v>48</v>
      </c>
      <c r="G35" s="64"/>
      <c r="H35" s="64"/>
      <c r="I35" s="64"/>
    </row>
    <row r="36" spans="1:16" x14ac:dyDescent="0.25">
      <c r="A36" s="63"/>
      <c r="B36" s="52" t="s">
        <v>6</v>
      </c>
      <c r="C36" s="51" t="s">
        <v>7</v>
      </c>
      <c r="D36" s="51" t="s">
        <v>8</v>
      </c>
      <c r="E36" s="51" t="s">
        <v>9</v>
      </c>
      <c r="F36" s="52" t="s">
        <v>6</v>
      </c>
      <c r="G36" s="51" t="s">
        <v>7</v>
      </c>
      <c r="H36" s="51" t="s">
        <v>8</v>
      </c>
      <c r="I36" s="51" t="s">
        <v>9</v>
      </c>
    </row>
    <row r="37" spans="1:16" x14ac:dyDescent="0.25">
      <c r="A37" s="38">
        <v>0</v>
      </c>
      <c r="B37" s="38">
        <f>SUMIF($A$4:$A$33,A37,H$4:H$33)</f>
        <v>26150.400000000001</v>
      </c>
      <c r="C37" s="38">
        <f>SUMIF($A$4:$A$33,A37,I$4:I$33)</f>
        <v>32400</v>
      </c>
      <c r="D37" s="38">
        <f>SUMIF($A$4:$A$33,A37,J$4:J$33)</f>
        <v>21758.400000000001</v>
      </c>
      <c r="E37" s="38">
        <f>SUMIF($A$4:$A$33,A37,K$4:K$33)</f>
        <v>39916.800000000003</v>
      </c>
      <c r="F37" s="38">
        <f>SUMIF($A$4:$A$33,$A37,M$4:M$33)</f>
        <v>24552</v>
      </c>
      <c r="G37" s="38">
        <f>SUMIF($A$4:$A$33,$A37,N$4:N$33)</f>
        <v>26640</v>
      </c>
      <c r="H37" s="38">
        <f>SUMIF($A$4:$A$33,$A37,O$4:O$33)</f>
        <v>20736</v>
      </c>
      <c r="I37" s="38">
        <f>SUMIF($A$4:$A$33,$A37,P$4:P$33)</f>
        <v>35784</v>
      </c>
    </row>
    <row r="38" spans="1:16" x14ac:dyDescent="0.25">
      <c r="A38" s="38">
        <v>1</v>
      </c>
      <c r="B38" s="38">
        <f t="shared" ref="B38:B46" si="7">SUMIF($A$4:$A$33,A38,H$4:H$33)</f>
        <v>5385.6</v>
      </c>
      <c r="C38" s="38">
        <f t="shared" ref="C38:C46" si="8">SUMIF($A$4:$A$33,A38,I$4:I$33)</f>
        <v>2656.8</v>
      </c>
      <c r="D38" s="38">
        <f t="shared" ref="D38:D46" si="9">SUMIF($A$4:$A$33,A38,J$4:J$33)</f>
        <v>5702.4</v>
      </c>
      <c r="E38" s="38">
        <f t="shared" ref="E38:E46" si="10">SUMIF($A$4:$A$33,A38,K$4:K$33)</f>
        <v>4651.2000000000007</v>
      </c>
      <c r="F38" s="38">
        <f t="shared" ref="F38:F46" si="11">SUMIF($A$4:$A$33,$A38,M$4:M$33)</f>
        <v>4680</v>
      </c>
      <c r="G38" s="38">
        <f t="shared" ref="G38:G46" si="12">SUMIF($A$4:$A$33,$A38,N$4:N$33)</f>
        <v>1872</v>
      </c>
      <c r="H38" s="38">
        <f t="shared" ref="H38:H46" si="13">SUMIF($A$4:$A$33,$A38,O$4:O$33)</f>
        <v>4968</v>
      </c>
      <c r="I38" s="38">
        <f t="shared" ref="I38:I46" si="14">SUMIF($A$4:$A$33,$A38,P$4:P$33)</f>
        <v>3816</v>
      </c>
    </row>
    <row r="39" spans="1:16" x14ac:dyDescent="0.25">
      <c r="A39" s="38">
        <v>2</v>
      </c>
      <c r="B39" s="38">
        <f t="shared" si="7"/>
        <v>7819.2000000000007</v>
      </c>
      <c r="C39" s="38">
        <f t="shared" si="8"/>
        <v>5407.2</v>
      </c>
      <c r="D39" s="38">
        <f t="shared" si="9"/>
        <v>7804.8</v>
      </c>
      <c r="E39" s="38">
        <f t="shared" si="10"/>
        <v>10944</v>
      </c>
      <c r="F39" s="38">
        <f t="shared" si="11"/>
        <v>6480</v>
      </c>
      <c r="G39" s="38">
        <f t="shared" si="12"/>
        <v>3816</v>
      </c>
      <c r="H39" s="38">
        <f t="shared" si="13"/>
        <v>6192</v>
      </c>
      <c r="I39" s="38">
        <f t="shared" si="14"/>
        <v>7992</v>
      </c>
    </row>
    <row r="40" spans="1:16" x14ac:dyDescent="0.25">
      <c r="A40" s="38">
        <v>3</v>
      </c>
      <c r="B40" s="38">
        <f t="shared" si="7"/>
        <v>9907.2000000000007</v>
      </c>
      <c r="C40" s="38">
        <f t="shared" si="8"/>
        <v>6444</v>
      </c>
      <c r="D40" s="38">
        <f t="shared" si="9"/>
        <v>11289.6</v>
      </c>
      <c r="E40" s="38">
        <f t="shared" si="10"/>
        <v>13147.2</v>
      </c>
      <c r="F40" s="38">
        <f t="shared" si="11"/>
        <v>7488</v>
      </c>
      <c r="G40" s="38">
        <f t="shared" si="12"/>
        <v>4536</v>
      </c>
      <c r="H40" s="38">
        <f t="shared" si="13"/>
        <v>8712</v>
      </c>
      <c r="I40" s="38">
        <f t="shared" si="14"/>
        <v>9360</v>
      </c>
    </row>
    <row r="41" spans="1:16" x14ac:dyDescent="0.25">
      <c r="A41" s="38">
        <v>4</v>
      </c>
      <c r="B41" s="38">
        <f t="shared" si="7"/>
        <v>14947.2</v>
      </c>
      <c r="C41" s="38">
        <f t="shared" si="8"/>
        <v>11880</v>
      </c>
      <c r="D41" s="38">
        <f t="shared" si="9"/>
        <v>14558.400000000001</v>
      </c>
      <c r="E41" s="38">
        <f t="shared" si="10"/>
        <v>17762.400000000001</v>
      </c>
      <c r="F41" s="38">
        <f t="shared" si="11"/>
        <v>10944</v>
      </c>
      <c r="G41" s="38">
        <f t="shared" si="12"/>
        <v>8424</v>
      </c>
      <c r="H41" s="38">
        <f t="shared" si="13"/>
        <v>12024</v>
      </c>
      <c r="I41" s="38">
        <f t="shared" si="14"/>
        <v>13536</v>
      </c>
    </row>
    <row r="42" spans="1:16" x14ac:dyDescent="0.25">
      <c r="A42" s="38">
        <v>5</v>
      </c>
      <c r="B42" s="38">
        <f t="shared" si="7"/>
        <v>18604.800000000003</v>
      </c>
      <c r="C42" s="38">
        <f t="shared" si="8"/>
        <v>13420.8</v>
      </c>
      <c r="D42" s="38">
        <f t="shared" si="9"/>
        <v>15516</v>
      </c>
      <c r="E42" s="38">
        <f t="shared" si="10"/>
        <v>20412</v>
      </c>
      <c r="F42" s="38">
        <f t="shared" si="11"/>
        <v>14688</v>
      </c>
      <c r="G42" s="38">
        <f t="shared" si="12"/>
        <v>12024</v>
      </c>
      <c r="H42" s="38">
        <f t="shared" si="13"/>
        <v>12384</v>
      </c>
      <c r="I42" s="38">
        <f t="shared" si="14"/>
        <v>17640</v>
      </c>
    </row>
    <row r="43" spans="1:16" x14ac:dyDescent="0.25">
      <c r="A43" s="38">
        <v>6</v>
      </c>
      <c r="B43" s="38">
        <f t="shared" si="7"/>
        <v>26028</v>
      </c>
      <c r="C43" s="38">
        <f t="shared" si="8"/>
        <v>17611.2</v>
      </c>
      <c r="D43" s="38">
        <f t="shared" si="9"/>
        <v>22780.799999999999</v>
      </c>
      <c r="E43" s="38">
        <f t="shared" si="10"/>
        <v>26251.200000000001</v>
      </c>
      <c r="F43" s="38">
        <f t="shared" si="11"/>
        <v>19656</v>
      </c>
      <c r="G43" s="38">
        <f t="shared" si="12"/>
        <v>13968</v>
      </c>
      <c r="H43" s="38">
        <f t="shared" si="13"/>
        <v>16488</v>
      </c>
      <c r="I43" s="38">
        <f t="shared" si="14"/>
        <v>20808</v>
      </c>
    </row>
    <row r="44" spans="1:16" x14ac:dyDescent="0.25">
      <c r="A44" s="38">
        <v>7</v>
      </c>
      <c r="B44" s="38">
        <f t="shared" si="7"/>
        <v>38757.599999999999</v>
      </c>
      <c r="C44" s="38">
        <f t="shared" si="8"/>
        <v>25437.599999999999</v>
      </c>
      <c r="D44" s="38">
        <f t="shared" si="9"/>
        <v>30585.599999999999</v>
      </c>
      <c r="E44" s="38">
        <f t="shared" si="10"/>
        <v>37929.599999999999</v>
      </c>
      <c r="F44" s="38">
        <f t="shared" si="11"/>
        <v>27936</v>
      </c>
      <c r="G44" s="38">
        <f t="shared" si="12"/>
        <v>17784</v>
      </c>
      <c r="H44" s="38">
        <f t="shared" si="13"/>
        <v>21456</v>
      </c>
      <c r="I44" s="38">
        <f t="shared" si="14"/>
        <v>27792</v>
      </c>
    </row>
    <row r="45" spans="1:16" x14ac:dyDescent="0.25">
      <c r="A45" s="38">
        <v>8</v>
      </c>
      <c r="B45" s="38">
        <f t="shared" si="7"/>
        <v>26964</v>
      </c>
      <c r="C45" s="38">
        <f t="shared" si="8"/>
        <v>6177.6</v>
      </c>
      <c r="D45" s="38">
        <f t="shared" si="9"/>
        <v>25452</v>
      </c>
      <c r="E45" s="38">
        <f t="shared" si="10"/>
        <v>22780.799999999999</v>
      </c>
      <c r="F45" s="38">
        <f t="shared" si="11"/>
        <v>20880</v>
      </c>
      <c r="G45" s="38">
        <f t="shared" si="12"/>
        <v>4824</v>
      </c>
      <c r="H45" s="38">
        <f t="shared" si="13"/>
        <v>20376</v>
      </c>
      <c r="I45" s="38">
        <f t="shared" si="14"/>
        <v>16848</v>
      </c>
    </row>
    <row r="46" spans="1:16" x14ac:dyDescent="0.25">
      <c r="A46" s="38">
        <v>9</v>
      </c>
      <c r="B46" s="38">
        <f t="shared" si="7"/>
        <v>26474.400000000001</v>
      </c>
      <c r="C46" s="38">
        <f t="shared" si="8"/>
        <v>4744.8</v>
      </c>
      <c r="D46" s="38">
        <f t="shared" si="9"/>
        <v>24832.799999999999</v>
      </c>
      <c r="E46" s="38">
        <f t="shared" si="10"/>
        <v>19872</v>
      </c>
      <c r="F46" s="38">
        <f t="shared" si="11"/>
        <v>19800</v>
      </c>
      <c r="G46" s="38">
        <f t="shared" si="12"/>
        <v>4104</v>
      </c>
      <c r="H46" s="38">
        <f t="shared" si="13"/>
        <v>19440</v>
      </c>
      <c r="I46" s="38">
        <f t="shared" si="14"/>
        <v>14760</v>
      </c>
    </row>
  </sheetData>
  <mergeCells count="3">
    <mergeCell ref="A35:A36"/>
    <mergeCell ref="B35:E35"/>
    <mergeCell ref="F35:I3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37C1-CF36-4ADA-B34E-68C0AA5800ED}">
  <dimension ref="A1:P46"/>
  <sheetViews>
    <sheetView topLeftCell="A16" zoomScale="70" zoomScaleNormal="70" workbookViewId="0">
      <selection activeCell="B36" sqref="B36:I46"/>
    </sheetView>
  </sheetViews>
  <sheetFormatPr defaultRowHeight="15" x14ac:dyDescent="0.25"/>
  <cols>
    <col min="1" max="2" width="10" customWidth="1"/>
    <col min="3" max="3" width="16.85546875" style="1" customWidth="1"/>
    <col min="4" max="4" width="12.5703125" style="1" customWidth="1"/>
    <col min="5" max="5" width="12.7109375" style="1" customWidth="1"/>
    <col min="6" max="6" width="13.42578125" style="1" customWidth="1"/>
    <col min="7" max="7" width="13.42578125" style="8" customWidth="1"/>
    <col min="8" max="8" width="12.5703125" customWidth="1"/>
    <col min="9" max="10" width="11.5703125" customWidth="1"/>
    <col min="11" max="14" width="10.85546875" customWidth="1"/>
    <col min="15" max="15" width="11.42578125" customWidth="1"/>
    <col min="16" max="16" width="10.85546875" customWidth="1"/>
  </cols>
  <sheetData>
    <row r="1" spans="1:16" x14ac:dyDescent="0.25">
      <c r="A1" s="17" t="s">
        <v>14</v>
      </c>
      <c r="B1" s="18" t="s">
        <v>51</v>
      </c>
      <c r="C1" s="19" t="s">
        <v>52</v>
      </c>
      <c r="D1" s="19" t="s">
        <v>97</v>
      </c>
      <c r="E1" s="19" t="s">
        <v>98</v>
      </c>
      <c r="F1" s="19" t="s">
        <v>99</v>
      </c>
      <c r="G1" s="20" t="s">
        <v>100</v>
      </c>
      <c r="H1" s="19" t="s">
        <v>101</v>
      </c>
      <c r="I1" s="19" t="s">
        <v>102</v>
      </c>
      <c r="J1" s="19" t="s">
        <v>103</v>
      </c>
      <c r="K1" s="19" t="s">
        <v>104</v>
      </c>
      <c r="L1" s="19" t="s">
        <v>105</v>
      </c>
      <c r="M1" s="19" t="s">
        <v>106</v>
      </c>
      <c r="N1" s="19" t="s">
        <v>107</v>
      </c>
      <c r="O1" s="19" t="s">
        <v>108</v>
      </c>
      <c r="P1" s="21" t="s">
        <v>109</v>
      </c>
    </row>
    <row r="2" spans="1:16" x14ac:dyDescent="0.25">
      <c r="A2" s="13" t="s">
        <v>3</v>
      </c>
      <c r="B2" s="4"/>
      <c r="C2" s="3" t="s">
        <v>115</v>
      </c>
      <c r="D2" s="3"/>
      <c r="E2" s="3"/>
      <c r="F2" s="3"/>
      <c r="G2" s="9" t="s">
        <v>116</v>
      </c>
      <c r="H2" s="3" t="s">
        <v>112</v>
      </c>
      <c r="I2" s="3"/>
      <c r="J2" s="3"/>
      <c r="K2" s="3"/>
      <c r="L2" s="3"/>
      <c r="M2" s="3" t="s">
        <v>113</v>
      </c>
      <c r="N2" s="3"/>
      <c r="O2" s="3"/>
      <c r="P2" s="15"/>
    </row>
    <row r="3" spans="1:16" x14ac:dyDescent="0.25">
      <c r="A3" s="13"/>
      <c r="B3" s="4" t="s">
        <v>114</v>
      </c>
      <c r="C3" s="3" t="s">
        <v>6</v>
      </c>
      <c r="D3" s="3" t="s">
        <v>7</v>
      </c>
      <c r="E3" s="3" t="s">
        <v>8</v>
      </c>
      <c r="F3" s="3" t="s">
        <v>9</v>
      </c>
      <c r="G3" s="30">
        <v>1.5</v>
      </c>
      <c r="H3" s="3" t="s">
        <v>6</v>
      </c>
      <c r="I3" s="3" t="s">
        <v>7</v>
      </c>
      <c r="J3" s="3" t="s">
        <v>8</v>
      </c>
      <c r="K3" s="3" t="s">
        <v>9</v>
      </c>
      <c r="L3" s="3"/>
      <c r="M3" s="3" t="s">
        <v>6</v>
      </c>
      <c r="N3" s="3" t="s">
        <v>7</v>
      </c>
      <c r="O3" s="3" t="s">
        <v>8</v>
      </c>
      <c r="P3" s="15" t="s">
        <v>9</v>
      </c>
    </row>
    <row r="4" spans="1:16" x14ac:dyDescent="0.25">
      <c r="A4" s="14">
        <v>0</v>
      </c>
      <c r="B4" s="7">
        <v>0</v>
      </c>
      <c r="C4" s="6">
        <f>SUMIFS(Spain_Number_lightpaths!F:F,Spain_Number_lightpaths!D:D,A4,Spain_Number_lightpaths!C:C,B4)</f>
        <v>34</v>
      </c>
      <c r="D4" s="6">
        <f>SUMIFS(Sweden_Number_lightpaths!F:F,Sweden_Number_lightpaths!D:D,SummaryW!A4,Sweden_Number_lightpaths!C:C,B4)</f>
        <v>26</v>
      </c>
      <c r="E4" s="6">
        <f>SUMIFS(Germany_17_Number_lightpaths!F:F,Germany_17_Number_lightpaths!D:D,SummaryW!A4,Germany_17_Number_lightpaths!C:C,SummaryW!B4)</f>
        <v>33</v>
      </c>
      <c r="F4" s="6">
        <f>SUMIFS(Nobel_EU_Number_lightpaths!F:F,Nobel_EU_Number_lightpaths!D:D,SummaryW!A4,Nobel_EU_Number_lightpaths!C:C,SummaryW!B4)</f>
        <v>36</v>
      </c>
      <c r="G4" s="10">
        <v>20</v>
      </c>
      <c r="H4" s="2">
        <f>C4*G4</f>
        <v>680</v>
      </c>
      <c r="I4" s="2">
        <f>D4*G4</f>
        <v>520</v>
      </c>
      <c r="J4" s="2">
        <f>E4*G4</f>
        <v>660</v>
      </c>
      <c r="K4" s="2">
        <f>F4*G4</f>
        <v>720</v>
      </c>
      <c r="L4" s="2">
        <v>20</v>
      </c>
      <c r="M4" s="2">
        <f>C4*$L4</f>
        <v>680</v>
      </c>
      <c r="N4" s="2">
        <f t="shared" ref="N4:P4" si="0">D4*$L4</f>
        <v>520</v>
      </c>
      <c r="O4" s="2">
        <f t="shared" si="0"/>
        <v>660</v>
      </c>
      <c r="P4" s="16">
        <f t="shared" si="0"/>
        <v>720</v>
      </c>
    </row>
    <row r="5" spans="1:16" x14ac:dyDescent="0.25">
      <c r="A5" s="14">
        <v>0</v>
      </c>
      <c r="B5" s="7">
        <v>1</v>
      </c>
      <c r="C5" s="6">
        <f>SUMIFS(Spain_Number_lightpaths!F:F,Spain_Number_lightpaths!D:D,A5,Spain_Number_lightpaths!C:C,B5)</f>
        <v>21</v>
      </c>
      <c r="D5" s="6">
        <f>SUMIFS(Sweden_Number_lightpaths!F:F,Sweden_Number_lightpaths!D:D,SummaryW!A5,Sweden_Number_lightpaths!C:C,B5)</f>
        <v>29</v>
      </c>
      <c r="E5" s="6">
        <f>SUMIFS(Germany_17_Number_lightpaths!F:F,Germany_17_Number_lightpaths!D:D,SummaryW!A5,Germany_17_Number_lightpaths!C:C,SummaryW!B5)</f>
        <v>14</v>
      </c>
      <c r="F5" s="6">
        <f>SUMIFS(Nobel_EU_Number_lightpaths!F:F,Nobel_EU_Number_lightpaths!D:D,SummaryW!A5,Nobel_EU_Number_lightpaths!C:C,SummaryW!B5)</f>
        <v>44</v>
      </c>
      <c r="G5" s="10">
        <v>24</v>
      </c>
      <c r="H5" s="2">
        <f t="shared" ref="H5:H33" si="1">C5*G5</f>
        <v>504</v>
      </c>
      <c r="I5" s="2">
        <f t="shared" ref="I5:I33" si="2">D5*G5</f>
        <v>696</v>
      </c>
      <c r="J5" s="2">
        <f t="shared" ref="J5:J33" si="3">E5*G5</f>
        <v>336</v>
      </c>
      <c r="K5" s="2">
        <f t="shared" ref="K5:K33" si="4">F5*G5</f>
        <v>1056</v>
      </c>
      <c r="L5" s="2">
        <v>20</v>
      </c>
      <c r="M5" s="2">
        <f t="shared" ref="M5:M32" si="5">C5*$L5</f>
        <v>420</v>
      </c>
      <c r="N5" s="2">
        <f t="shared" ref="N5:N33" si="6">D5*$L5</f>
        <v>580</v>
      </c>
      <c r="O5" s="2">
        <f t="shared" ref="O5:O33" si="7">E5*$L5</f>
        <v>280</v>
      </c>
      <c r="P5" s="16">
        <f t="shared" ref="P5:P33" si="8">F5*$L5</f>
        <v>880</v>
      </c>
    </row>
    <row r="6" spans="1:16" x14ac:dyDescent="0.25">
      <c r="A6" s="14">
        <v>0</v>
      </c>
      <c r="B6" s="7">
        <v>2</v>
      </c>
      <c r="C6" s="6">
        <f>SUMIFS(Spain_Number_lightpaths!F:F,Spain_Number_lightpaths!D:D,A6,Spain_Number_lightpaths!C:C,B6)</f>
        <v>0</v>
      </c>
      <c r="D6" s="6">
        <f>SUMIFS(Sweden_Number_lightpaths!F:F,Sweden_Number_lightpaths!D:D,SummaryW!A6,Sweden_Number_lightpaths!C:C,B6)</f>
        <v>22</v>
      </c>
      <c r="E6" s="6">
        <f>SUMIFS(Germany_17_Number_lightpaths!F:F,Germany_17_Number_lightpaths!D:D,SummaryW!A6,Germany_17_Number_lightpaths!C:C,SummaryW!B6)</f>
        <v>0</v>
      </c>
      <c r="F6" s="6">
        <f>SUMIFS(Nobel_EU_Number_lightpaths!F:F,Nobel_EU_Number_lightpaths!D:D,SummaryW!A6,Nobel_EU_Number_lightpaths!C:C,SummaryW!B6)</f>
        <v>7</v>
      </c>
      <c r="G6" s="10">
        <f>20*G3</f>
        <v>30</v>
      </c>
      <c r="H6" s="2">
        <f>C6*G6</f>
        <v>0</v>
      </c>
      <c r="I6" s="2">
        <f>D6*G6</f>
        <v>660</v>
      </c>
      <c r="J6" s="2">
        <f t="shared" si="3"/>
        <v>0</v>
      </c>
      <c r="K6" s="2">
        <f t="shared" si="4"/>
        <v>210</v>
      </c>
      <c r="L6" s="2">
        <v>20</v>
      </c>
      <c r="M6" s="2">
        <f t="shared" si="5"/>
        <v>0</v>
      </c>
      <c r="N6" s="2">
        <f t="shared" si="6"/>
        <v>440</v>
      </c>
      <c r="O6" s="2">
        <f t="shared" si="7"/>
        <v>0</v>
      </c>
      <c r="P6" s="16">
        <f t="shared" si="8"/>
        <v>140</v>
      </c>
    </row>
    <row r="7" spans="1:16" x14ac:dyDescent="0.25">
      <c r="A7" s="14">
        <v>1</v>
      </c>
      <c r="B7" s="7">
        <v>0</v>
      </c>
      <c r="C7" s="6">
        <f>SUMIFS(Spain_Number_lightpaths!F:F,Spain_Number_lightpaths!D:D,A7,Spain_Number_lightpaths!C:C,B7)</f>
        <v>1</v>
      </c>
      <c r="D7" s="6">
        <f>SUMIFS(Sweden_Number_lightpaths!F:F,Sweden_Number_lightpaths!D:D,SummaryW!A7,Sweden_Number_lightpaths!C:C,B7)</f>
        <v>0</v>
      </c>
      <c r="E7" s="6">
        <f>SUMIFS(Germany_17_Number_lightpaths!F:F,Germany_17_Number_lightpaths!D:D,SummaryW!A7,Germany_17_Number_lightpaths!C:C,SummaryW!B7)</f>
        <v>2</v>
      </c>
      <c r="F7" s="6">
        <f>SUMIFS(Nobel_EU_Number_lightpaths!F:F,Nobel_EU_Number_lightpaths!D:D,SummaryW!A7,Nobel_EU_Number_lightpaths!C:C,SummaryW!B7)</f>
        <v>0</v>
      </c>
      <c r="G7" s="10">
        <v>20</v>
      </c>
      <c r="H7" s="2">
        <f t="shared" si="1"/>
        <v>20</v>
      </c>
      <c r="I7" s="2">
        <f t="shared" si="2"/>
        <v>0</v>
      </c>
      <c r="J7" s="2">
        <f t="shared" si="3"/>
        <v>40</v>
      </c>
      <c r="K7" s="2">
        <f t="shared" si="4"/>
        <v>0</v>
      </c>
      <c r="L7" s="2">
        <v>20</v>
      </c>
      <c r="M7" s="2">
        <f t="shared" si="5"/>
        <v>20</v>
      </c>
      <c r="N7" s="2">
        <f t="shared" si="6"/>
        <v>0</v>
      </c>
      <c r="O7" s="2">
        <f t="shared" si="7"/>
        <v>40</v>
      </c>
      <c r="P7" s="16">
        <f t="shared" si="8"/>
        <v>0</v>
      </c>
    </row>
    <row r="8" spans="1:16" x14ac:dyDescent="0.25">
      <c r="A8" s="14">
        <v>1</v>
      </c>
      <c r="B8" s="7">
        <v>1</v>
      </c>
      <c r="C8" s="6">
        <f>SUMIFS(Spain_Number_lightpaths!F:F,Spain_Number_lightpaths!D:D,A8,Spain_Number_lightpaths!C:C,B8)</f>
        <v>5</v>
      </c>
      <c r="D8" s="6">
        <f>SUMIFS(Sweden_Number_lightpaths!F:F,Sweden_Number_lightpaths!D:D,SummaryW!A8,Sweden_Number_lightpaths!C:C,B8)</f>
        <v>2</v>
      </c>
      <c r="E8" s="6">
        <f>SUMIFS(Germany_17_Number_lightpaths!F:F,Germany_17_Number_lightpaths!D:D,SummaryW!A8,Germany_17_Number_lightpaths!C:C,SummaryW!B8)</f>
        <v>7</v>
      </c>
      <c r="F8" s="6">
        <f>SUMIFS(Nobel_EU_Number_lightpaths!F:F,Nobel_EU_Number_lightpaths!D:D,SummaryW!A8,Nobel_EU_Number_lightpaths!C:C,SummaryW!B8)</f>
        <v>7</v>
      </c>
      <c r="G8" s="10">
        <v>24</v>
      </c>
      <c r="H8" s="2">
        <f t="shared" si="1"/>
        <v>120</v>
      </c>
      <c r="I8" s="2">
        <f t="shared" si="2"/>
        <v>48</v>
      </c>
      <c r="J8" s="2">
        <f t="shared" si="3"/>
        <v>168</v>
      </c>
      <c r="K8" s="2">
        <f t="shared" si="4"/>
        <v>168</v>
      </c>
      <c r="L8" s="2">
        <v>20</v>
      </c>
      <c r="M8" s="2">
        <f t="shared" si="5"/>
        <v>100</v>
      </c>
      <c r="N8" s="2">
        <f t="shared" si="6"/>
        <v>40</v>
      </c>
      <c r="O8" s="2">
        <f t="shared" si="7"/>
        <v>140</v>
      </c>
      <c r="P8" s="16">
        <f t="shared" si="8"/>
        <v>140</v>
      </c>
    </row>
    <row r="9" spans="1:16" x14ac:dyDescent="0.25">
      <c r="A9" s="14">
        <v>1</v>
      </c>
      <c r="B9" s="7">
        <v>2</v>
      </c>
      <c r="C9" s="6">
        <f>SUMIFS(Spain_Number_lightpaths!F:F,Spain_Number_lightpaths!D:D,A9,Spain_Number_lightpaths!C:C,B9)</f>
        <v>0</v>
      </c>
      <c r="D9" s="6">
        <f>SUMIFS(Sweden_Number_lightpaths!F:F,Sweden_Number_lightpaths!D:D,SummaryW!A9,Sweden_Number_lightpaths!C:C,B9)</f>
        <v>3</v>
      </c>
      <c r="E9" s="6">
        <f>SUMIFS(Germany_17_Number_lightpaths!F:F,Germany_17_Number_lightpaths!D:D,SummaryW!A9,Germany_17_Number_lightpaths!C:C,SummaryW!B9)</f>
        <v>2</v>
      </c>
      <c r="F9" s="6">
        <f>SUMIFS(Nobel_EU_Number_lightpaths!F:F,Nobel_EU_Number_lightpaths!D:D,SummaryW!A9,Nobel_EU_Number_lightpaths!C:C,SummaryW!B9)</f>
        <v>6</v>
      </c>
      <c r="G9" s="10">
        <f>20*$G$3</f>
        <v>30</v>
      </c>
      <c r="H9" s="2">
        <f t="shared" si="1"/>
        <v>0</v>
      </c>
      <c r="I9" s="2">
        <f t="shared" si="2"/>
        <v>90</v>
      </c>
      <c r="J9" s="2">
        <f t="shared" si="3"/>
        <v>60</v>
      </c>
      <c r="K9" s="2">
        <f t="shared" si="4"/>
        <v>180</v>
      </c>
      <c r="L9" s="2">
        <v>20</v>
      </c>
      <c r="M9" s="2">
        <f t="shared" si="5"/>
        <v>0</v>
      </c>
      <c r="N9" s="2">
        <f t="shared" si="6"/>
        <v>60</v>
      </c>
      <c r="O9" s="2">
        <f t="shared" si="7"/>
        <v>40</v>
      </c>
      <c r="P9" s="16">
        <f t="shared" si="8"/>
        <v>120</v>
      </c>
    </row>
    <row r="10" spans="1:16" x14ac:dyDescent="0.25">
      <c r="A10" s="14">
        <v>2</v>
      </c>
      <c r="B10" s="7">
        <v>0</v>
      </c>
      <c r="C10" s="6">
        <f>SUMIFS(Spain_Number_lightpaths!F:F,Spain_Number_lightpaths!D:D,A10,Spain_Number_lightpaths!C:C,B10)</f>
        <v>1</v>
      </c>
      <c r="D10" s="6">
        <f>SUMIFS(Sweden_Number_lightpaths!F:F,Sweden_Number_lightpaths!D:D,SummaryW!A10,Sweden_Number_lightpaths!C:C,B10)</f>
        <v>0</v>
      </c>
      <c r="E10" s="6">
        <f>SUMIFS(Germany_17_Number_lightpaths!F:F,Germany_17_Number_lightpaths!D:D,SummaryW!A10,Germany_17_Number_lightpaths!C:C,SummaryW!B10)</f>
        <v>1</v>
      </c>
      <c r="F10" s="6">
        <f>SUMIFS(Nobel_EU_Number_lightpaths!F:F,Nobel_EU_Number_lightpaths!D:D,SummaryW!A10,Nobel_EU_Number_lightpaths!C:C,SummaryW!B10)</f>
        <v>1</v>
      </c>
      <c r="G10" s="10">
        <v>20</v>
      </c>
      <c r="H10" s="2">
        <f t="shared" si="1"/>
        <v>20</v>
      </c>
      <c r="I10" s="2">
        <f t="shared" si="2"/>
        <v>0</v>
      </c>
      <c r="J10" s="2">
        <f t="shared" si="3"/>
        <v>20</v>
      </c>
      <c r="K10" s="2">
        <f t="shared" si="4"/>
        <v>20</v>
      </c>
      <c r="L10" s="2">
        <v>20</v>
      </c>
      <c r="M10" s="2">
        <f t="shared" si="5"/>
        <v>20</v>
      </c>
      <c r="N10" s="2">
        <f t="shared" si="6"/>
        <v>0</v>
      </c>
      <c r="O10" s="2">
        <f t="shared" si="7"/>
        <v>20</v>
      </c>
      <c r="P10" s="16">
        <f t="shared" si="8"/>
        <v>20</v>
      </c>
    </row>
    <row r="11" spans="1:16" x14ac:dyDescent="0.25">
      <c r="A11" s="14">
        <v>2</v>
      </c>
      <c r="B11" s="7">
        <v>1</v>
      </c>
      <c r="C11" s="6">
        <f>SUMIFS(Spain_Number_lightpaths!F:F,Spain_Number_lightpaths!D:D,A11,Spain_Number_lightpaths!C:C,B11)</f>
        <v>5</v>
      </c>
      <c r="D11" s="6">
        <f>SUMIFS(Sweden_Number_lightpaths!F:F,Sweden_Number_lightpaths!D:D,SummaryW!A11,Sweden_Number_lightpaths!C:C,B11)</f>
        <v>0</v>
      </c>
      <c r="E11" s="6">
        <f>SUMIFS(Germany_17_Number_lightpaths!F:F,Germany_17_Number_lightpaths!D:D,SummaryW!A11,Germany_17_Number_lightpaths!C:C,SummaryW!B11)</f>
        <v>3</v>
      </c>
      <c r="F11" s="6">
        <f>SUMIFS(Nobel_EU_Number_lightpaths!F:F,Nobel_EU_Number_lightpaths!D:D,SummaryW!A11,Nobel_EU_Number_lightpaths!C:C,SummaryW!B11)</f>
        <v>2</v>
      </c>
      <c r="G11" s="10">
        <v>24</v>
      </c>
      <c r="H11" s="2">
        <f t="shared" si="1"/>
        <v>120</v>
      </c>
      <c r="I11" s="2">
        <f t="shared" si="2"/>
        <v>0</v>
      </c>
      <c r="J11" s="2">
        <f t="shared" si="3"/>
        <v>72</v>
      </c>
      <c r="K11" s="2">
        <f t="shared" si="4"/>
        <v>48</v>
      </c>
      <c r="L11" s="2">
        <v>20</v>
      </c>
      <c r="M11" s="2">
        <f t="shared" si="5"/>
        <v>100</v>
      </c>
      <c r="N11" s="2">
        <f t="shared" si="6"/>
        <v>0</v>
      </c>
      <c r="O11" s="2">
        <f t="shared" si="7"/>
        <v>60</v>
      </c>
      <c r="P11" s="16">
        <f t="shared" si="8"/>
        <v>40</v>
      </c>
    </row>
    <row r="12" spans="1:16" x14ac:dyDescent="0.25">
      <c r="A12" s="14">
        <v>2</v>
      </c>
      <c r="B12" s="7">
        <v>2</v>
      </c>
      <c r="C12" s="6">
        <f>SUMIFS(Spain_Number_lightpaths!F:F,Spain_Number_lightpaths!D:D,A12,Spain_Number_lightpaths!C:C,B12)</f>
        <v>4</v>
      </c>
      <c r="D12" s="6">
        <f>SUMIFS(Sweden_Number_lightpaths!F:F,Sweden_Number_lightpaths!D:D,SummaryW!A12,Sweden_Number_lightpaths!C:C,B12)</f>
        <v>5</v>
      </c>
      <c r="E12" s="6">
        <f>SUMIFS(Germany_17_Number_lightpaths!F:F,Germany_17_Number_lightpaths!D:D,SummaryW!A12,Germany_17_Number_lightpaths!C:C,SummaryW!B12)</f>
        <v>13</v>
      </c>
      <c r="F12" s="6">
        <f>SUMIFS(Nobel_EU_Number_lightpaths!F:F,Nobel_EU_Number_lightpaths!D:D,SummaryW!A12,Nobel_EU_Number_lightpaths!C:C,SummaryW!B12)</f>
        <v>15</v>
      </c>
      <c r="G12" s="10">
        <f>20*$G$3</f>
        <v>30</v>
      </c>
      <c r="H12" s="2">
        <f t="shared" si="1"/>
        <v>120</v>
      </c>
      <c r="I12" s="2">
        <f t="shared" si="2"/>
        <v>150</v>
      </c>
      <c r="J12" s="2">
        <f t="shared" si="3"/>
        <v>390</v>
      </c>
      <c r="K12" s="2">
        <f t="shared" si="4"/>
        <v>450</v>
      </c>
      <c r="L12" s="2">
        <v>20</v>
      </c>
      <c r="M12" s="2">
        <f t="shared" si="5"/>
        <v>80</v>
      </c>
      <c r="N12" s="2">
        <f t="shared" si="6"/>
        <v>100</v>
      </c>
      <c r="O12" s="2">
        <f t="shared" si="7"/>
        <v>260</v>
      </c>
      <c r="P12" s="16">
        <f t="shared" si="8"/>
        <v>300</v>
      </c>
    </row>
    <row r="13" spans="1:16" x14ac:dyDescent="0.25">
      <c r="A13" s="14">
        <v>3</v>
      </c>
      <c r="B13" s="7">
        <v>0</v>
      </c>
      <c r="C13" s="6">
        <f>SUMIFS(Spain_Number_lightpaths!F:F,Spain_Number_lightpaths!D:D,A13,Spain_Number_lightpaths!C:C,B13)</f>
        <v>2</v>
      </c>
      <c r="D13" s="6">
        <f>SUMIFS(Sweden_Number_lightpaths!F:F,Sweden_Number_lightpaths!D:D,SummaryW!A13,Sweden_Number_lightpaths!C:C,B13)</f>
        <v>0</v>
      </c>
      <c r="E13" s="6">
        <f>SUMIFS(Germany_17_Number_lightpaths!F:F,Germany_17_Number_lightpaths!D:D,SummaryW!A13,Germany_17_Number_lightpaths!C:C,SummaryW!B13)</f>
        <v>3</v>
      </c>
      <c r="F13" s="6">
        <f>SUMIFS(Nobel_EU_Number_lightpaths!F:F,Nobel_EU_Number_lightpaths!D:D,SummaryW!A13,Nobel_EU_Number_lightpaths!C:C,SummaryW!B13)</f>
        <v>1</v>
      </c>
      <c r="G13" s="10">
        <v>20</v>
      </c>
      <c r="H13" s="2">
        <f t="shared" si="1"/>
        <v>40</v>
      </c>
      <c r="I13" s="2">
        <f t="shared" si="2"/>
        <v>0</v>
      </c>
      <c r="J13" s="2">
        <f t="shared" si="3"/>
        <v>60</v>
      </c>
      <c r="K13" s="2">
        <f t="shared" si="4"/>
        <v>20</v>
      </c>
      <c r="L13" s="2">
        <v>20</v>
      </c>
      <c r="M13" s="2">
        <f t="shared" si="5"/>
        <v>40</v>
      </c>
      <c r="N13" s="2">
        <f t="shared" si="6"/>
        <v>0</v>
      </c>
      <c r="O13" s="2">
        <f t="shared" si="7"/>
        <v>60</v>
      </c>
      <c r="P13" s="16">
        <f t="shared" si="8"/>
        <v>20</v>
      </c>
    </row>
    <row r="14" spans="1:16" x14ac:dyDescent="0.25">
      <c r="A14" s="14">
        <v>3</v>
      </c>
      <c r="B14" s="7">
        <v>1</v>
      </c>
      <c r="C14" s="6">
        <f>SUMIFS(Spain_Number_lightpaths!F:F,Spain_Number_lightpaths!D:D,A14,Spain_Number_lightpaths!C:C,B14)</f>
        <v>7</v>
      </c>
      <c r="D14" s="6">
        <f>SUMIFS(Sweden_Number_lightpaths!F:F,Sweden_Number_lightpaths!D:D,SummaryW!A14,Sweden_Number_lightpaths!C:C,B14)</f>
        <v>0</v>
      </c>
      <c r="E14" s="6">
        <f>SUMIFS(Germany_17_Number_lightpaths!F:F,Germany_17_Number_lightpaths!D:D,SummaryW!A14,Germany_17_Number_lightpaths!C:C,SummaryW!B14)</f>
        <v>5</v>
      </c>
      <c r="F14" s="6">
        <f>SUMIFS(Nobel_EU_Number_lightpaths!F:F,Nobel_EU_Number_lightpaths!D:D,SummaryW!A14,Nobel_EU_Number_lightpaths!C:C,SummaryW!B14)</f>
        <v>2</v>
      </c>
      <c r="G14" s="10">
        <v>24</v>
      </c>
      <c r="H14" s="2">
        <f t="shared" si="1"/>
        <v>168</v>
      </c>
      <c r="I14" s="2">
        <f t="shared" si="2"/>
        <v>0</v>
      </c>
      <c r="J14" s="2">
        <f t="shared" si="3"/>
        <v>120</v>
      </c>
      <c r="K14" s="2">
        <f t="shared" si="4"/>
        <v>48</v>
      </c>
      <c r="L14" s="2">
        <v>20</v>
      </c>
      <c r="M14" s="2">
        <f t="shared" si="5"/>
        <v>140</v>
      </c>
      <c r="N14" s="2">
        <f t="shared" si="6"/>
        <v>0</v>
      </c>
      <c r="O14" s="2">
        <f t="shared" si="7"/>
        <v>100</v>
      </c>
      <c r="P14" s="16">
        <f t="shared" si="8"/>
        <v>40</v>
      </c>
    </row>
    <row r="15" spans="1:16" x14ac:dyDescent="0.25">
      <c r="A15" s="14">
        <v>3</v>
      </c>
      <c r="B15" s="7">
        <v>2</v>
      </c>
      <c r="C15" s="6">
        <f>SUMIFS(Spain_Number_lightpaths!F:F,Spain_Number_lightpaths!D:D,A15,Spain_Number_lightpaths!C:C,B15)</f>
        <v>15</v>
      </c>
      <c r="D15" s="6">
        <f>SUMIFS(Sweden_Number_lightpaths!F:F,Sweden_Number_lightpaths!D:D,SummaryW!A15,Sweden_Number_lightpaths!C:C,B15)</f>
        <v>3</v>
      </c>
      <c r="E15" s="6">
        <f>SUMIFS(Germany_17_Number_lightpaths!F:F,Germany_17_Number_lightpaths!D:D,SummaryW!A15,Germany_17_Number_lightpaths!C:C,SummaryW!B15)</f>
        <v>6</v>
      </c>
      <c r="F15" s="6">
        <f>SUMIFS(Nobel_EU_Number_lightpaths!F:F,Nobel_EU_Number_lightpaths!D:D,SummaryW!A15,Nobel_EU_Number_lightpaths!C:C,SummaryW!B15)</f>
        <v>5</v>
      </c>
      <c r="G15" s="10">
        <f>20*$G$3</f>
        <v>30</v>
      </c>
      <c r="H15" s="2">
        <f t="shared" si="1"/>
        <v>450</v>
      </c>
      <c r="I15" s="2">
        <f t="shared" si="2"/>
        <v>90</v>
      </c>
      <c r="J15" s="2">
        <f t="shared" si="3"/>
        <v>180</v>
      </c>
      <c r="K15" s="2">
        <f t="shared" si="4"/>
        <v>150</v>
      </c>
      <c r="L15" s="2">
        <v>20</v>
      </c>
      <c r="M15" s="2">
        <f t="shared" si="5"/>
        <v>300</v>
      </c>
      <c r="N15" s="2">
        <f t="shared" si="6"/>
        <v>60</v>
      </c>
      <c r="O15" s="2">
        <f t="shared" si="7"/>
        <v>120</v>
      </c>
      <c r="P15" s="16">
        <f t="shared" si="8"/>
        <v>100</v>
      </c>
    </row>
    <row r="16" spans="1:16" x14ac:dyDescent="0.25">
      <c r="A16" s="14">
        <v>4</v>
      </c>
      <c r="B16" s="7">
        <v>0</v>
      </c>
      <c r="C16" s="6">
        <f>SUMIFS(Spain_Number_lightpaths!F:F,Spain_Number_lightpaths!D:D,A16,Spain_Number_lightpaths!C:C,B16)</f>
        <v>1</v>
      </c>
      <c r="D16" s="6">
        <f>SUMIFS(Sweden_Number_lightpaths!F:F,Sweden_Number_lightpaths!D:D,SummaryW!A16,Sweden_Number_lightpaths!C:C,B16)</f>
        <v>3</v>
      </c>
      <c r="E16" s="6">
        <f>SUMIFS(Germany_17_Number_lightpaths!F:F,Germany_17_Number_lightpaths!D:D,SummaryW!A16,Germany_17_Number_lightpaths!C:C,SummaryW!B16)</f>
        <v>17</v>
      </c>
      <c r="F16" s="6">
        <f>SUMIFS(Nobel_EU_Number_lightpaths!F:F,Nobel_EU_Number_lightpaths!D:D,SummaryW!A16,Nobel_EU_Number_lightpaths!C:C,SummaryW!B16)</f>
        <v>24</v>
      </c>
      <c r="G16" s="10">
        <v>20</v>
      </c>
      <c r="H16" s="2">
        <f t="shared" si="1"/>
        <v>20</v>
      </c>
      <c r="I16" s="2">
        <f t="shared" si="2"/>
        <v>60</v>
      </c>
      <c r="J16" s="2">
        <f t="shared" si="3"/>
        <v>340</v>
      </c>
      <c r="K16" s="2">
        <f t="shared" si="4"/>
        <v>480</v>
      </c>
      <c r="L16" s="2">
        <v>20</v>
      </c>
      <c r="M16" s="2">
        <f t="shared" si="5"/>
        <v>20</v>
      </c>
      <c r="N16" s="2">
        <f t="shared" si="6"/>
        <v>60</v>
      </c>
      <c r="O16" s="2">
        <f t="shared" si="7"/>
        <v>340</v>
      </c>
      <c r="P16" s="16">
        <f t="shared" si="8"/>
        <v>480</v>
      </c>
    </row>
    <row r="17" spans="1:16" x14ac:dyDescent="0.25">
      <c r="A17" s="14">
        <v>4</v>
      </c>
      <c r="B17" s="7">
        <v>1</v>
      </c>
      <c r="C17" s="6">
        <f>SUMIFS(Spain_Number_lightpaths!F:F,Spain_Number_lightpaths!D:D,A17,Spain_Number_lightpaths!C:C,B17)</f>
        <v>3</v>
      </c>
      <c r="D17" s="6">
        <f>SUMIFS(Sweden_Number_lightpaths!F:F,Sweden_Number_lightpaths!D:D,SummaryW!A17,Sweden_Number_lightpaths!C:C,B17)</f>
        <v>1</v>
      </c>
      <c r="E17" s="6">
        <f>SUMIFS(Germany_17_Number_lightpaths!F:F,Germany_17_Number_lightpaths!D:D,SummaryW!A17,Germany_17_Number_lightpaths!C:C,SummaryW!B17)</f>
        <v>5</v>
      </c>
      <c r="F17" s="6">
        <f>SUMIFS(Nobel_EU_Number_lightpaths!F:F,Nobel_EU_Number_lightpaths!D:D,SummaryW!A17,Nobel_EU_Number_lightpaths!C:C,SummaryW!B17)</f>
        <v>1</v>
      </c>
      <c r="G17" s="10">
        <v>24</v>
      </c>
      <c r="H17" s="2">
        <f t="shared" si="1"/>
        <v>72</v>
      </c>
      <c r="I17" s="2">
        <f t="shared" si="2"/>
        <v>24</v>
      </c>
      <c r="J17" s="2">
        <f t="shared" si="3"/>
        <v>120</v>
      </c>
      <c r="K17" s="2">
        <f t="shared" si="4"/>
        <v>24</v>
      </c>
      <c r="L17" s="2">
        <v>20</v>
      </c>
      <c r="M17" s="2">
        <f t="shared" si="5"/>
        <v>60</v>
      </c>
      <c r="N17" s="2">
        <f t="shared" si="6"/>
        <v>20</v>
      </c>
      <c r="O17" s="2">
        <f t="shared" si="7"/>
        <v>100</v>
      </c>
      <c r="P17" s="16">
        <f t="shared" si="8"/>
        <v>20</v>
      </c>
    </row>
    <row r="18" spans="1:16" x14ac:dyDescent="0.25">
      <c r="A18" s="14">
        <v>4</v>
      </c>
      <c r="B18" s="7">
        <v>2</v>
      </c>
      <c r="C18" s="6">
        <f>SUMIFS(Spain_Number_lightpaths!F:F,Spain_Number_lightpaths!D:D,A18,Spain_Number_lightpaths!C:C,B18)</f>
        <v>8</v>
      </c>
      <c r="D18" s="6">
        <f>SUMIFS(Sweden_Number_lightpaths!F:F,Sweden_Number_lightpaths!D:D,SummaryW!A18,Sweden_Number_lightpaths!C:C,B18)</f>
        <v>12</v>
      </c>
      <c r="E18" s="6">
        <f>SUMIFS(Germany_17_Number_lightpaths!F:F,Germany_17_Number_lightpaths!D:D,SummaryW!A18,Germany_17_Number_lightpaths!C:C,SummaryW!B18)</f>
        <v>4</v>
      </c>
      <c r="F18" s="6">
        <f>SUMIFS(Nobel_EU_Number_lightpaths!F:F,Nobel_EU_Number_lightpaths!D:D,SummaryW!A18,Nobel_EU_Number_lightpaths!C:C,SummaryW!B18)</f>
        <v>11</v>
      </c>
      <c r="G18" s="10">
        <f>20*$G$3</f>
        <v>30</v>
      </c>
      <c r="H18" s="2">
        <f t="shared" si="1"/>
        <v>240</v>
      </c>
      <c r="I18" s="2">
        <f t="shared" si="2"/>
        <v>360</v>
      </c>
      <c r="J18" s="2">
        <f t="shared" si="3"/>
        <v>120</v>
      </c>
      <c r="K18" s="2">
        <f t="shared" si="4"/>
        <v>330</v>
      </c>
      <c r="L18" s="2">
        <v>20</v>
      </c>
      <c r="M18" s="2">
        <f t="shared" si="5"/>
        <v>160</v>
      </c>
      <c r="N18" s="2">
        <f t="shared" si="6"/>
        <v>240</v>
      </c>
      <c r="O18" s="2">
        <f t="shared" si="7"/>
        <v>80</v>
      </c>
      <c r="P18" s="16">
        <f t="shared" si="8"/>
        <v>220</v>
      </c>
    </row>
    <row r="19" spans="1:16" x14ac:dyDescent="0.25">
      <c r="A19" s="14">
        <v>5</v>
      </c>
      <c r="B19" s="7">
        <v>0</v>
      </c>
      <c r="C19" s="6">
        <f>SUMIFS(Spain_Number_lightpaths!F:F,Spain_Number_lightpaths!D:D,A19,Spain_Number_lightpaths!C:C,B19)</f>
        <v>12</v>
      </c>
      <c r="D19" s="6">
        <f>SUMIFS(Sweden_Number_lightpaths!F:F,Sweden_Number_lightpaths!D:D,SummaryW!A19,Sweden_Number_lightpaths!C:C,B19)</f>
        <v>24</v>
      </c>
      <c r="E19" s="6">
        <f>SUMIFS(Germany_17_Number_lightpaths!F:F,Germany_17_Number_lightpaths!D:D,SummaryW!A19,Germany_17_Number_lightpaths!C:C,SummaryW!B19)</f>
        <v>5</v>
      </c>
      <c r="F19" s="6">
        <f>SUMIFS(Nobel_EU_Number_lightpaths!F:F,Nobel_EU_Number_lightpaths!D:D,SummaryW!A19,Nobel_EU_Number_lightpaths!C:C,SummaryW!B19)</f>
        <v>10</v>
      </c>
      <c r="G19" s="10">
        <v>20</v>
      </c>
      <c r="H19" s="2">
        <f t="shared" si="1"/>
        <v>240</v>
      </c>
      <c r="I19" s="2">
        <f t="shared" si="2"/>
        <v>480</v>
      </c>
      <c r="J19" s="2">
        <f t="shared" si="3"/>
        <v>100</v>
      </c>
      <c r="K19" s="2">
        <f t="shared" si="4"/>
        <v>200</v>
      </c>
      <c r="L19" s="2">
        <v>20</v>
      </c>
      <c r="M19" s="2">
        <f t="shared" si="5"/>
        <v>240</v>
      </c>
      <c r="N19" s="2">
        <f t="shared" si="6"/>
        <v>480</v>
      </c>
      <c r="O19" s="2">
        <f t="shared" si="7"/>
        <v>100</v>
      </c>
      <c r="P19" s="16">
        <f t="shared" si="8"/>
        <v>200</v>
      </c>
    </row>
    <row r="20" spans="1:16" x14ac:dyDescent="0.25">
      <c r="A20" s="14">
        <v>5</v>
      </c>
      <c r="B20" s="7">
        <v>1</v>
      </c>
      <c r="C20" s="6">
        <f>SUMIFS(Spain_Number_lightpaths!F:F,Spain_Number_lightpaths!D:D,A20,Spain_Number_lightpaths!C:C,B20)</f>
        <v>14</v>
      </c>
      <c r="D20" s="6">
        <f>SUMIFS(Sweden_Number_lightpaths!F:F,Sweden_Number_lightpaths!D:D,SummaryW!A20,Sweden_Number_lightpaths!C:C,B20)</f>
        <v>22</v>
      </c>
      <c r="E20" s="6">
        <f>SUMIFS(Germany_17_Number_lightpaths!F:F,Germany_17_Number_lightpaths!D:D,SummaryW!A20,Germany_17_Number_lightpaths!C:C,SummaryW!B20)</f>
        <v>21</v>
      </c>
      <c r="F20" s="6">
        <f>SUMIFS(Nobel_EU_Number_lightpaths!F:F,Nobel_EU_Number_lightpaths!D:D,SummaryW!A20,Nobel_EU_Number_lightpaths!C:C,SummaryW!B20)</f>
        <v>27</v>
      </c>
      <c r="G20" s="10">
        <v>24</v>
      </c>
      <c r="H20" s="2">
        <f t="shared" si="1"/>
        <v>336</v>
      </c>
      <c r="I20" s="2">
        <f t="shared" si="2"/>
        <v>528</v>
      </c>
      <c r="J20" s="2">
        <f t="shared" si="3"/>
        <v>504</v>
      </c>
      <c r="K20" s="2">
        <f t="shared" si="4"/>
        <v>648</v>
      </c>
      <c r="L20" s="2">
        <v>20</v>
      </c>
      <c r="M20" s="2">
        <f t="shared" si="5"/>
        <v>280</v>
      </c>
      <c r="N20" s="2">
        <f t="shared" si="6"/>
        <v>440</v>
      </c>
      <c r="O20" s="2">
        <f t="shared" si="7"/>
        <v>420</v>
      </c>
      <c r="P20" s="16">
        <f t="shared" si="8"/>
        <v>540</v>
      </c>
    </row>
    <row r="21" spans="1:16" x14ac:dyDescent="0.25">
      <c r="A21" s="14">
        <v>5</v>
      </c>
      <c r="B21" s="7">
        <v>2</v>
      </c>
      <c r="C21" s="6">
        <f>SUMIFS(Spain_Number_lightpaths!F:F,Spain_Number_lightpaths!D:D,A21,Spain_Number_lightpaths!C:C,B21)</f>
        <v>7</v>
      </c>
      <c r="D21" s="6">
        <f>SUMIFS(Sweden_Number_lightpaths!F:F,Sweden_Number_lightpaths!D:D,SummaryW!A21,Sweden_Number_lightpaths!C:C,B21)</f>
        <v>0</v>
      </c>
      <c r="E21" s="6">
        <f>SUMIFS(Germany_17_Number_lightpaths!F:F,Germany_17_Number_lightpaths!D:D,SummaryW!A21,Germany_17_Number_lightpaths!C:C,SummaryW!B21)</f>
        <v>3</v>
      </c>
      <c r="F21" s="6">
        <f>SUMIFS(Nobel_EU_Number_lightpaths!F:F,Nobel_EU_Number_lightpaths!D:D,SummaryW!A21,Nobel_EU_Number_lightpaths!C:C,SummaryW!B21)</f>
        <v>6</v>
      </c>
      <c r="G21" s="10">
        <f>20*$G$3</f>
        <v>30</v>
      </c>
      <c r="H21" s="2">
        <f t="shared" si="1"/>
        <v>210</v>
      </c>
      <c r="I21" s="2">
        <f t="shared" si="2"/>
        <v>0</v>
      </c>
      <c r="J21" s="2">
        <f t="shared" si="3"/>
        <v>90</v>
      </c>
      <c r="K21" s="2">
        <f t="shared" si="4"/>
        <v>180</v>
      </c>
      <c r="L21" s="2">
        <v>20</v>
      </c>
      <c r="M21" s="2">
        <f t="shared" si="5"/>
        <v>140</v>
      </c>
      <c r="N21" s="2">
        <f t="shared" si="6"/>
        <v>0</v>
      </c>
      <c r="O21" s="2">
        <f t="shared" si="7"/>
        <v>60</v>
      </c>
      <c r="P21" s="16">
        <f t="shared" si="8"/>
        <v>120</v>
      </c>
    </row>
    <row r="22" spans="1:16" x14ac:dyDescent="0.25">
      <c r="A22" s="14">
        <v>6</v>
      </c>
      <c r="B22" s="7">
        <v>0</v>
      </c>
      <c r="C22" s="6">
        <f>SUMIFS(Spain_Number_lightpaths!F:F,Spain_Number_lightpaths!D:D,A22,Spain_Number_lightpaths!C:C,B22)</f>
        <v>5</v>
      </c>
      <c r="D22" s="6">
        <f>SUMIFS(Sweden_Number_lightpaths!F:F,Sweden_Number_lightpaths!D:D,SummaryW!A22,Sweden_Number_lightpaths!C:C,B22)</f>
        <v>4</v>
      </c>
      <c r="E22" s="6">
        <f>SUMIFS(Germany_17_Number_lightpaths!F:F,Germany_17_Number_lightpaths!D:D,SummaryW!A22,Germany_17_Number_lightpaths!C:C,SummaryW!B22)</f>
        <v>2</v>
      </c>
      <c r="F22" s="6">
        <f>SUMIFS(Nobel_EU_Number_lightpaths!F:F,Nobel_EU_Number_lightpaths!D:D,SummaryW!A22,Nobel_EU_Number_lightpaths!C:C,SummaryW!B22)</f>
        <v>4</v>
      </c>
      <c r="G22" s="10">
        <v>20</v>
      </c>
      <c r="H22" s="2">
        <f t="shared" si="1"/>
        <v>100</v>
      </c>
      <c r="I22" s="2">
        <f t="shared" si="2"/>
        <v>80</v>
      </c>
      <c r="J22" s="2">
        <f t="shared" si="3"/>
        <v>40</v>
      </c>
      <c r="K22" s="2">
        <f t="shared" si="4"/>
        <v>80</v>
      </c>
      <c r="L22" s="2">
        <v>20</v>
      </c>
      <c r="M22" s="2">
        <f t="shared" si="5"/>
        <v>100</v>
      </c>
      <c r="N22" s="2">
        <f t="shared" si="6"/>
        <v>80</v>
      </c>
      <c r="O22" s="2">
        <f t="shared" si="7"/>
        <v>40</v>
      </c>
      <c r="P22" s="16">
        <f t="shared" si="8"/>
        <v>80</v>
      </c>
    </row>
    <row r="23" spans="1:16" x14ac:dyDescent="0.25">
      <c r="A23" s="14">
        <v>6</v>
      </c>
      <c r="B23" s="7">
        <v>1</v>
      </c>
      <c r="C23" s="6">
        <f>SUMIFS(Spain_Number_lightpaths!F:F,Spain_Number_lightpaths!D:D,A23,Spain_Number_lightpaths!C:C,B23)</f>
        <v>21</v>
      </c>
      <c r="D23" s="6">
        <f>SUMIFS(Sweden_Number_lightpaths!F:F,Sweden_Number_lightpaths!D:D,SummaryW!A23,Sweden_Number_lightpaths!C:C,B23)</f>
        <v>9</v>
      </c>
      <c r="E23" s="6">
        <f>SUMIFS(Germany_17_Number_lightpaths!F:F,Germany_17_Number_lightpaths!D:D,SummaryW!A23,Germany_17_Number_lightpaths!C:C,SummaryW!B23)</f>
        <v>7</v>
      </c>
      <c r="F23" s="6">
        <f>SUMIFS(Nobel_EU_Number_lightpaths!F:F,Nobel_EU_Number_lightpaths!D:D,SummaryW!A23,Nobel_EU_Number_lightpaths!C:C,SummaryW!B23)</f>
        <v>13</v>
      </c>
      <c r="G23" s="10">
        <v>24</v>
      </c>
      <c r="H23" s="2">
        <f t="shared" si="1"/>
        <v>504</v>
      </c>
      <c r="I23" s="2">
        <f t="shared" si="2"/>
        <v>216</v>
      </c>
      <c r="J23" s="2">
        <f t="shared" si="3"/>
        <v>168</v>
      </c>
      <c r="K23" s="2">
        <f t="shared" si="4"/>
        <v>312</v>
      </c>
      <c r="L23" s="2">
        <v>20</v>
      </c>
      <c r="M23" s="2">
        <f t="shared" si="5"/>
        <v>420</v>
      </c>
      <c r="N23" s="2">
        <f t="shared" si="6"/>
        <v>180</v>
      </c>
      <c r="O23" s="2">
        <f t="shared" si="7"/>
        <v>140</v>
      </c>
      <c r="P23" s="16">
        <f t="shared" si="8"/>
        <v>260</v>
      </c>
    </row>
    <row r="24" spans="1:16" x14ac:dyDescent="0.25">
      <c r="A24" s="14">
        <v>6</v>
      </c>
      <c r="B24" s="7">
        <v>2</v>
      </c>
      <c r="C24" s="6">
        <f>SUMIFS(Spain_Number_lightpaths!F:F,Spain_Number_lightpaths!D:D,A24,Spain_Number_lightpaths!C:C,B24)</f>
        <v>12</v>
      </c>
      <c r="D24" s="6">
        <f>SUMIFS(Sweden_Number_lightpaths!F:F,Sweden_Number_lightpaths!D:D,SummaryW!A24,Sweden_Number_lightpaths!C:C,B24)</f>
        <v>21</v>
      </c>
      <c r="E24" s="6">
        <f>SUMIFS(Germany_17_Number_lightpaths!F:F,Germany_17_Number_lightpaths!D:D,SummaryW!A24,Germany_17_Number_lightpaths!C:C,SummaryW!B24)</f>
        <v>26</v>
      </c>
      <c r="F24" s="6">
        <f>SUMIFS(Nobel_EU_Number_lightpaths!F:F,Nobel_EU_Number_lightpaths!D:D,SummaryW!A24,Nobel_EU_Number_lightpaths!C:C,SummaryW!B24)</f>
        <v>23</v>
      </c>
      <c r="G24" s="10">
        <f>20*$G$3</f>
        <v>30</v>
      </c>
      <c r="H24" s="2">
        <f t="shared" si="1"/>
        <v>360</v>
      </c>
      <c r="I24" s="2">
        <f t="shared" si="2"/>
        <v>630</v>
      </c>
      <c r="J24" s="2">
        <f t="shared" si="3"/>
        <v>780</v>
      </c>
      <c r="K24" s="2">
        <f t="shared" si="4"/>
        <v>690</v>
      </c>
      <c r="L24" s="2">
        <v>20</v>
      </c>
      <c r="M24" s="2">
        <f t="shared" si="5"/>
        <v>240</v>
      </c>
      <c r="N24" s="2">
        <f t="shared" si="6"/>
        <v>420</v>
      </c>
      <c r="O24" s="2">
        <f t="shared" si="7"/>
        <v>520</v>
      </c>
      <c r="P24" s="16">
        <f t="shared" si="8"/>
        <v>460</v>
      </c>
    </row>
    <row r="25" spans="1:16" x14ac:dyDescent="0.25">
      <c r="A25" s="14">
        <v>7</v>
      </c>
      <c r="B25" s="7">
        <v>0</v>
      </c>
      <c r="C25" s="6">
        <f>SUMIFS(Spain_Number_lightpaths!F:F,Spain_Number_lightpaths!D:D,A25,Spain_Number_lightpaths!C:C,B25)</f>
        <v>6</v>
      </c>
      <c r="D25" s="6">
        <f>SUMIFS(Sweden_Number_lightpaths!F:F,Sweden_Number_lightpaths!D:D,SummaryW!A25,Sweden_Number_lightpaths!C:C,B25)</f>
        <v>2</v>
      </c>
      <c r="E25" s="6">
        <f>SUMIFS(Germany_17_Number_lightpaths!F:F,Germany_17_Number_lightpaths!D:D,SummaryW!A25,Germany_17_Number_lightpaths!C:C,SummaryW!B25)</f>
        <v>3</v>
      </c>
      <c r="F25" s="6">
        <f>SUMIFS(Nobel_EU_Number_lightpaths!F:F,Nobel_EU_Number_lightpaths!D:D,SummaryW!A25,Nobel_EU_Number_lightpaths!C:C,SummaryW!B25)</f>
        <v>4</v>
      </c>
      <c r="G25" s="10">
        <v>20</v>
      </c>
      <c r="H25" s="2">
        <f t="shared" si="1"/>
        <v>120</v>
      </c>
      <c r="I25" s="2">
        <f t="shared" si="2"/>
        <v>40</v>
      </c>
      <c r="J25" s="2">
        <f t="shared" si="3"/>
        <v>60</v>
      </c>
      <c r="K25" s="2">
        <f t="shared" si="4"/>
        <v>80</v>
      </c>
      <c r="L25" s="2">
        <v>20</v>
      </c>
      <c r="M25" s="2">
        <f t="shared" si="5"/>
        <v>120</v>
      </c>
      <c r="N25" s="2">
        <f t="shared" si="6"/>
        <v>40</v>
      </c>
      <c r="O25" s="2">
        <f t="shared" si="7"/>
        <v>60</v>
      </c>
      <c r="P25" s="16">
        <f t="shared" si="8"/>
        <v>80</v>
      </c>
    </row>
    <row r="26" spans="1:16" x14ac:dyDescent="0.25">
      <c r="A26" s="14">
        <v>7</v>
      </c>
      <c r="B26" s="7">
        <v>1</v>
      </c>
      <c r="C26" s="6">
        <f>SUMIFS(Spain_Number_lightpaths!F:F,Spain_Number_lightpaths!D:D,A26,Spain_Number_lightpaths!C:C,B26)</f>
        <v>5</v>
      </c>
      <c r="D26" s="6">
        <f>SUMIFS(Sweden_Number_lightpaths!F:F,Sweden_Number_lightpaths!D:D,SummaryW!A26,Sweden_Number_lightpaths!C:C,B26)</f>
        <v>1</v>
      </c>
      <c r="E26" s="6">
        <f>SUMIFS(Germany_17_Number_lightpaths!F:F,Germany_17_Number_lightpaths!D:D,SummaryW!A26,Germany_17_Number_lightpaths!C:C,SummaryW!B26)</f>
        <v>3</v>
      </c>
      <c r="F26" s="6">
        <f>SUMIFS(Nobel_EU_Number_lightpaths!F:F,Nobel_EU_Number_lightpaths!D:D,SummaryW!A26,Nobel_EU_Number_lightpaths!C:C,SummaryW!B26)</f>
        <v>10</v>
      </c>
      <c r="G26" s="10">
        <v>24</v>
      </c>
      <c r="H26" s="2">
        <f t="shared" si="1"/>
        <v>120</v>
      </c>
      <c r="I26" s="2">
        <f t="shared" si="2"/>
        <v>24</v>
      </c>
      <c r="J26" s="2">
        <f t="shared" si="3"/>
        <v>72</v>
      </c>
      <c r="K26" s="2">
        <f t="shared" si="4"/>
        <v>240</v>
      </c>
      <c r="L26" s="2">
        <v>20</v>
      </c>
      <c r="M26" s="2">
        <f t="shared" si="5"/>
        <v>100</v>
      </c>
      <c r="N26" s="2">
        <f t="shared" si="6"/>
        <v>20</v>
      </c>
      <c r="O26" s="2">
        <f t="shared" si="7"/>
        <v>60</v>
      </c>
      <c r="P26" s="16">
        <f t="shared" si="8"/>
        <v>200</v>
      </c>
    </row>
    <row r="27" spans="1:16" x14ac:dyDescent="0.25">
      <c r="A27" s="14">
        <v>7</v>
      </c>
      <c r="B27" s="7">
        <v>2</v>
      </c>
      <c r="C27" s="6">
        <f>SUMIFS(Spain_Number_lightpaths!F:F,Spain_Number_lightpaths!D:D,A27,Spain_Number_lightpaths!C:C,B27)</f>
        <v>44</v>
      </c>
      <c r="D27" s="6">
        <f>SUMIFS(Sweden_Number_lightpaths!F:F,Sweden_Number_lightpaths!D:D,SummaryW!A27,Sweden_Number_lightpaths!C:C,B27)</f>
        <v>20</v>
      </c>
      <c r="E27" s="6">
        <f>SUMIFS(Germany_17_Number_lightpaths!F:F,Germany_17_Number_lightpaths!D:D,SummaryW!A27,Germany_17_Number_lightpaths!C:C,SummaryW!B27)</f>
        <v>26</v>
      </c>
      <c r="F27" s="6">
        <f>SUMIFS(Nobel_EU_Number_lightpaths!F:F,Nobel_EU_Number_lightpaths!D:D,SummaryW!A27,Nobel_EU_Number_lightpaths!C:C,SummaryW!B27)</f>
        <v>24</v>
      </c>
      <c r="G27" s="10">
        <f>20*$G$3</f>
        <v>30</v>
      </c>
      <c r="H27" s="2">
        <f t="shared" si="1"/>
        <v>1320</v>
      </c>
      <c r="I27" s="2">
        <f t="shared" si="2"/>
        <v>600</v>
      </c>
      <c r="J27" s="2">
        <f t="shared" si="3"/>
        <v>780</v>
      </c>
      <c r="K27" s="2">
        <f t="shared" si="4"/>
        <v>720</v>
      </c>
      <c r="L27" s="2">
        <v>20</v>
      </c>
      <c r="M27" s="2">
        <f t="shared" si="5"/>
        <v>880</v>
      </c>
      <c r="N27" s="2">
        <f t="shared" si="6"/>
        <v>400</v>
      </c>
      <c r="O27" s="2">
        <f t="shared" si="7"/>
        <v>520</v>
      </c>
      <c r="P27" s="16">
        <f t="shared" si="8"/>
        <v>480</v>
      </c>
    </row>
    <row r="28" spans="1:16" x14ac:dyDescent="0.25">
      <c r="A28" s="14">
        <v>8</v>
      </c>
      <c r="B28" s="7">
        <v>0</v>
      </c>
      <c r="C28" s="6">
        <f>SUMIFS(Spain_Number_lightpaths!F:F,Spain_Number_lightpaths!D:D,A28,Spain_Number_lightpaths!C:C,B28)</f>
        <v>6</v>
      </c>
      <c r="D28" s="6">
        <f>SUMIFS(Sweden_Number_lightpaths!F:F,Sweden_Number_lightpaths!D:D,SummaryW!A28,Sweden_Number_lightpaths!C:C,B28)</f>
        <v>3</v>
      </c>
      <c r="E28" s="6">
        <f>SUMIFS(Germany_17_Number_lightpaths!F:F,Germany_17_Number_lightpaths!D:D,SummaryW!A28,Germany_17_Number_lightpaths!C:C,SummaryW!B28)</f>
        <v>4</v>
      </c>
      <c r="F28" s="6">
        <f>SUMIFS(Nobel_EU_Number_lightpaths!F:F,Nobel_EU_Number_lightpaths!D:D,SummaryW!A28,Nobel_EU_Number_lightpaths!C:C,SummaryW!B28)</f>
        <v>3</v>
      </c>
      <c r="G28" s="10">
        <v>20</v>
      </c>
      <c r="H28" s="2">
        <f t="shared" si="1"/>
        <v>120</v>
      </c>
      <c r="I28" s="2">
        <f t="shared" si="2"/>
        <v>60</v>
      </c>
      <c r="J28" s="2">
        <f t="shared" si="3"/>
        <v>80</v>
      </c>
      <c r="K28" s="2">
        <f t="shared" si="4"/>
        <v>60</v>
      </c>
      <c r="L28" s="2">
        <v>20</v>
      </c>
      <c r="M28" s="2">
        <f t="shared" si="5"/>
        <v>120</v>
      </c>
      <c r="N28" s="2">
        <f t="shared" si="6"/>
        <v>60</v>
      </c>
      <c r="O28" s="2">
        <f t="shared" si="7"/>
        <v>80</v>
      </c>
      <c r="P28" s="16">
        <f t="shared" si="8"/>
        <v>60</v>
      </c>
    </row>
    <row r="29" spans="1:16" x14ac:dyDescent="0.25">
      <c r="A29" s="14">
        <v>8</v>
      </c>
      <c r="B29" s="7">
        <v>1</v>
      </c>
      <c r="C29" s="6">
        <f>SUMIFS(Spain_Number_lightpaths!F:F,Spain_Number_lightpaths!D:D,A29,Spain_Number_lightpaths!C:C,B29)</f>
        <v>12</v>
      </c>
      <c r="D29" s="6">
        <f>SUMIFS(Sweden_Number_lightpaths!F:F,Sweden_Number_lightpaths!D:D,SummaryW!A29,Sweden_Number_lightpaths!C:C,B29)</f>
        <v>2</v>
      </c>
      <c r="E29" s="6">
        <f>SUMIFS(Germany_17_Number_lightpaths!F:F,Germany_17_Number_lightpaths!D:D,SummaryW!A29,Germany_17_Number_lightpaths!C:C,SummaryW!B29)</f>
        <v>7</v>
      </c>
      <c r="F29" s="6">
        <f>SUMIFS(Nobel_EU_Number_lightpaths!F:F,Nobel_EU_Number_lightpaths!D:D,SummaryW!A29,Nobel_EU_Number_lightpaths!C:C,SummaryW!B29)</f>
        <v>10</v>
      </c>
      <c r="G29" s="10">
        <v>24</v>
      </c>
      <c r="H29" s="2">
        <f t="shared" si="1"/>
        <v>288</v>
      </c>
      <c r="I29" s="2">
        <f t="shared" si="2"/>
        <v>48</v>
      </c>
      <c r="J29" s="2">
        <f t="shared" si="3"/>
        <v>168</v>
      </c>
      <c r="K29" s="2">
        <f t="shared" si="4"/>
        <v>240</v>
      </c>
      <c r="L29" s="2">
        <v>20</v>
      </c>
      <c r="M29" s="2">
        <f t="shared" si="5"/>
        <v>240</v>
      </c>
      <c r="N29" s="2">
        <f t="shared" si="6"/>
        <v>40</v>
      </c>
      <c r="O29" s="2">
        <f t="shared" si="7"/>
        <v>140</v>
      </c>
      <c r="P29" s="16">
        <f t="shared" si="8"/>
        <v>200</v>
      </c>
    </row>
    <row r="30" spans="1:16" x14ac:dyDescent="0.25">
      <c r="A30" s="14">
        <v>8</v>
      </c>
      <c r="B30" s="7">
        <v>2</v>
      </c>
      <c r="C30" s="6">
        <f>SUMIFS(Spain_Number_lightpaths!F:F,Spain_Number_lightpaths!D:D,A30,Spain_Number_lightpaths!C:C,B30)</f>
        <v>13</v>
      </c>
      <c r="D30" s="6">
        <f>SUMIFS(Sweden_Number_lightpaths!F:F,Sweden_Number_lightpaths!D:D,SummaryW!A30,Sweden_Number_lightpaths!C:C,B30)</f>
        <v>4</v>
      </c>
      <c r="E30" s="6">
        <f>SUMIFS(Germany_17_Number_lightpaths!F:F,Germany_17_Number_lightpaths!D:D,SummaryW!A30,Germany_17_Number_lightpaths!C:C,SummaryW!B30)</f>
        <v>14</v>
      </c>
      <c r="F30" s="6">
        <f>SUMIFS(Nobel_EU_Number_lightpaths!F:F,Nobel_EU_Number_lightpaths!D:D,SummaryW!A30,Nobel_EU_Number_lightpaths!C:C,SummaryW!B30)</f>
        <v>17</v>
      </c>
      <c r="G30" s="10">
        <f>20*$G$3</f>
        <v>30</v>
      </c>
      <c r="H30" s="2">
        <f t="shared" si="1"/>
        <v>390</v>
      </c>
      <c r="I30" s="2">
        <f t="shared" si="2"/>
        <v>120</v>
      </c>
      <c r="J30" s="2">
        <f t="shared" si="3"/>
        <v>420</v>
      </c>
      <c r="K30" s="2">
        <f t="shared" si="4"/>
        <v>510</v>
      </c>
      <c r="L30" s="2">
        <v>20</v>
      </c>
      <c r="M30" s="2">
        <f t="shared" si="5"/>
        <v>260</v>
      </c>
      <c r="N30" s="2">
        <f t="shared" si="6"/>
        <v>80</v>
      </c>
      <c r="O30" s="2">
        <f t="shared" si="7"/>
        <v>280</v>
      </c>
      <c r="P30" s="16">
        <f t="shared" si="8"/>
        <v>340</v>
      </c>
    </row>
    <row r="31" spans="1:16" x14ac:dyDescent="0.25">
      <c r="A31" s="14">
        <v>9</v>
      </c>
      <c r="B31" s="7">
        <v>0</v>
      </c>
      <c r="C31" s="6">
        <f>SUMIFS(Spain_Number_lightpaths!F:F,Spain_Number_lightpaths!D:D,A31,Spain_Number_lightpaths!C:C,B31)</f>
        <v>3</v>
      </c>
      <c r="D31" s="6">
        <f>SUMIFS(Sweden_Number_lightpaths!F:F,Sweden_Number_lightpaths!D:D,SummaryW!A31,Sweden_Number_lightpaths!C:C,B31)</f>
        <v>2</v>
      </c>
      <c r="E31" s="6">
        <f>SUMIFS(Germany_17_Number_lightpaths!F:F,Germany_17_Number_lightpaths!D:D,SummaryW!A31,Germany_17_Number_lightpaths!C:C,SummaryW!B31)</f>
        <v>10</v>
      </c>
      <c r="F31" s="6">
        <f>SUMIFS(Nobel_EU_Number_lightpaths!F:F,Nobel_EU_Number_lightpaths!D:D,SummaryW!A31,Nobel_EU_Number_lightpaths!C:C,SummaryW!B31)</f>
        <v>7</v>
      </c>
      <c r="G31" s="10">
        <v>20</v>
      </c>
      <c r="H31" s="2">
        <f t="shared" si="1"/>
        <v>60</v>
      </c>
      <c r="I31" s="2">
        <f t="shared" si="2"/>
        <v>40</v>
      </c>
      <c r="J31" s="2">
        <f t="shared" si="3"/>
        <v>200</v>
      </c>
      <c r="K31" s="2">
        <f t="shared" si="4"/>
        <v>140</v>
      </c>
      <c r="L31" s="2">
        <v>20</v>
      </c>
      <c r="M31" s="2">
        <f t="shared" si="5"/>
        <v>60</v>
      </c>
      <c r="N31" s="2">
        <f t="shared" si="6"/>
        <v>40</v>
      </c>
      <c r="O31" s="2">
        <f t="shared" si="7"/>
        <v>200</v>
      </c>
      <c r="P31" s="16">
        <f t="shared" si="8"/>
        <v>140</v>
      </c>
    </row>
    <row r="32" spans="1:16" x14ac:dyDescent="0.25">
      <c r="A32" s="14">
        <v>9</v>
      </c>
      <c r="B32" s="7">
        <v>1</v>
      </c>
      <c r="C32" s="6">
        <f>SUMIFS(Spain_Number_lightpaths!F:F,Spain_Number_lightpaths!D:D,A32,Spain_Number_lightpaths!C:C,B32)</f>
        <v>8</v>
      </c>
      <c r="D32" s="6">
        <f>SUMIFS(Sweden_Number_lightpaths!F:F,Sweden_Number_lightpaths!D:D,SummaryW!A32,Sweden_Number_lightpaths!C:C,B32)</f>
        <v>6</v>
      </c>
      <c r="E32" s="6">
        <f>SUMIFS(Germany_17_Number_lightpaths!F:F,Germany_17_Number_lightpaths!D:D,SummaryW!A32,Germany_17_Number_lightpaths!C:C,SummaryW!B32)</f>
        <v>9</v>
      </c>
      <c r="F32" s="6">
        <f>SUMIFS(Nobel_EU_Number_lightpaths!F:F,Nobel_EU_Number_lightpaths!D:D,SummaryW!A32,Nobel_EU_Number_lightpaths!C:C,SummaryW!B32)</f>
        <v>4</v>
      </c>
      <c r="G32" s="10">
        <v>24</v>
      </c>
      <c r="H32" s="2">
        <f t="shared" si="1"/>
        <v>192</v>
      </c>
      <c r="I32" s="2">
        <f t="shared" si="2"/>
        <v>144</v>
      </c>
      <c r="J32" s="2">
        <f t="shared" si="3"/>
        <v>216</v>
      </c>
      <c r="K32" s="2">
        <f t="shared" si="4"/>
        <v>96</v>
      </c>
      <c r="L32" s="2">
        <v>20</v>
      </c>
      <c r="M32" s="2">
        <f t="shared" si="5"/>
        <v>160</v>
      </c>
      <c r="N32" s="2">
        <f t="shared" si="6"/>
        <v>120</v>
      </c>
      <c r="O32" s="2">
        <f t="shared" si="7"/>
        <v>180</v>
      </c>
      <c r="P32" s="16">
        <f t="shared" si="8"/>
        <v>80</v>
      </c>
    </row>
    <row r="33" spans="1:16" x14ac:dyDescent="0.25">
      <c r="A33" s="22">
        <v>9</v>
      </c>
      <c r="B33" s="23">
        <v>2</v>
      </c>
      <c r="C33" s="6">
        <f>SUMIFS(Spain_Number_lightpaths!F:F,Spain_Number_lightpaths!D:D,A33,Spain_Number_lightpaths!C:C,B33)</f>
        <v>16</v>
      </c>
      <c r="D33" s="6">
        <f>SUMIFS(Sweden_Number_lightpaths!F:F,Sweden_Number_lightpaths!D:D,SummaryW!A33,Sweden_Number_lightpaths!C:C,B33)</f>
        <v>1</v>
      </c>
      <c r="E33" s="6">
        <f>SUMIFS(Germany_17_Number_lightpaths!F:F,Germany_17_Number_lightpaths!D:D,SummaryW!A33,Germany_17_Number_lightpaths!C:C,SummaryW!B33)</f>
        <v>12</v>
      </c>
      <c r="F33" s="6">
        <f>SUMIFS(Nobel_EU_Number_lightpaths!F:F,Nobel_EU_Number_lightpaths!D:D,SummaryW!A33,Nobel_EU_Number_lightpaths!C:C,SummaryW!B33)</f>
        <v>13</v>
      </c>
      <c r="G33" s="24">
        <f>20*$G$3</f>
        <v>30</v>
      </c>
      <c r="H33" s="25">
        <f t="shared" si="1"/>
        <v>480</v>
      </c>
      <c r="I33" s="25">
        <f t="shared" si="2"/>
        <v>30</v>
      </c>
      <c r="J33" s="25">
        <f t="shared" si="3"/>
        <v>360</v>
      </c>
      <c r="K33" s="25">
        <f t="shared" si="4"/>
        <v>390</v>
      </c>
      <c r="L33" s="25">
        <v>20</v>
      </c>
      <c r="M33" s="25">
        <f>C33*$L33</f>
        <v>320</v>
      </c>
      <c r="N33" s="25">
        <f t="shared" si="6"/>
        <v>20</v>
      </c>
      <c r="O33" s="25">
        <f t="shared" si="7"/>
        <v>240</v>
      </c>
      <c r="P33" s="26">
        <f t="shared" si="8"/>
        <v>260</v>
      </c>
    </row>
    <row r="35" spans="1:16" x14ac:dyDescent="0.25">
      <c r="A35" s="62" t="s">
        <v>3</v>
      </c>
      <c r="B35" s="61" t="s">
        <v>49</v>
      </c>
      <c r="C35" s="61"/>
      <c r="D35" s="61"/>
      <c r="E35" s="61"/>
      <c r="F35" s="61" t="s">
        <v>50</v>
      </c>
      <c r="G35" s="61"/>
      <c r="H35" s="61"/>
      <c r="I35" s="61"/>
    </row>
    <row r="36" spans="1:16" x14ac:dyDescent="0.25">
      <c r="A36" s="62"/>
      <c r="B36" s="5" t="s">
        <v>6</v>
      </c>
      <c r="C36" s="3" t="s">
        <v>7</v>
      </c>
      <c r="D36" s="3" t="s">
        <v>8</v>
      </c>
      <c r="E36" s="3" t="s">
        <v>9</v>
      </c>
      <c r="F36" s="5" t="s">
        <v>6</v>
      </c>
      <c r="G36" s="3" t="s">
        <v>7</v>
      </c>
      <c r="H36" s="3" t="s">
        <v>8</v>
      </c>
      <c r="I36" s="3" t="s">
        <v>9</v>
      </c>
    </row>
    <row r="37" spans="1:16" x14ac:dyDescent="0.25">
      <c r="A37" s="2">
        <v>0</v>
      </c>
      <c r="B37" s="2">
        <f>SUMIF($A$4:$A$33,A37,H$4:H$33)</f>
        <v>1184</v>
      </c>
      <c r="C37" s="2">
        <f>SUMIF($A$4:$A$33,A37,I$4:I$33)</f>
        <v>1876</v>
      </c>
      <c r="D37" s="2">
        <f>SUMIF($A$4:$A$33,A37,J$4:J$33)</f>
        <v>996</v>
      </c>
      <c r="E37" s="2">
        <f>SUMIF($A$4:$A$33,A37,K$4:K$33)</f>
        <v>1986</v>
      </c>
      <c r="F37" s="2">
        <f>SUMIF($A$4:$A$33,$A37,M$4:M$33)</f>
        <v>1100</v>
      </c>
      <c r="G37" s="2">
        <f>SUMIF($A$4:$A$33,$A37,N$4:N$33)</f>
        <v>1540</v>
      </c>
      <c r="H37" s="2">
        <f>SUMIF($A$4:$A$33,$A37,O$4:O$33)</f>
        <v>940</v>
      </c>
      <c r="I37" s="2">
        <f>SUMIF($A$4:$A$33,$A37,P$4:P$33)</f>
        <v>1740</v>
      </c>
    </row>
    <row r="38" spans="1:16" x14ac:dyDescent="0.25">
      <c r="A38" s="2">
        <v>1</v>
      </c>
      <c r="B38" s="2">
        <f t="shared" ref="B38:B46" si="9">SUMIF($A$4:$A$33,A38,H$4:H$33)</f>
        <v>140</v>
      </c>
      <c r="C38" s="2">
        <f t="shared" ref="C38:C46" si="10">SUMIF($A$4:$A$33,A38,I$4:I$33)</f>
        <v>138</v>
      </c>
      <c r="D38" s="2">
        <f t="shared" ref="D38:D46" si="11">SUMIF($A$4:$A$33,A38,J$4:J$33)</f>
        <v>268</v>
      </c>
      <c r="E38" s="2">
        <f t="shared" ref="E38:E46" si="12">SUMIF($A$4:$A$33,A38,K$4:K$33)</f>
        <v>348</v>
      </c>
      <c r="F38" s="2">
        <f t="shared" ref="F38:I46" si="13">SUMIF($A$4:$A$33,$A38,M$4:M$33)</f>
        <v>120</v>
      </c>
      <c r="G38" s="2">
        <f t="shared" si="13"/>
        <v>100</v>
      </c>
      <c r="H38" s="2">
        <f t="shared" si="13"/>
        <v>220</v>
      </c>
      <c r="I38" s="2">
        <f t="shared" si="13"/>
        <v>260</v>
      </c>
    </row>
    <row r="39" spans="1:16" x14ac:dyDescent="0.25">
      <c r="A39" s="2">
        <v>2</v>
      </c>
      <c r="B39" s="2">
        <f t="shared" si="9"/>
        <v>260</v>
      </c>
      <c r="C39" s="2">
        <f t="shared" si="10"/>
        <v>150</v>
      </c>
      <c r="D39" s="2">
        <f t="shared" si="11"/>
        <v>482</v>
      </c>
      <c r="E39" s="2">
        <f t="shared" si="12"/>
        <v>518</v>
      </c>
      <c r="F39" s="2">
        <f t="shared" si="13"/>
        <v>200</v>
      </c>
      <c r="G39" s="2">
        <f t="shared" si="13"/>
        <v>100</v>
      </c>
      <c r="H39" s="2">
        <f t="shared" si="13"/>
        <v>340</v>
      </c>
      <c r="I39" s="2">
        <f t="shared" si="13"/>
        <v>360</v>
      </c>
    </row>
    <row r="40" spans="1:16" x14ac:dyDescent="0.25">
      <c r="A40" s="2">
        <v>3</v>
      </c>
      <c r="B40" s="2">
        <f t="shared" si="9"/>
        <v>658</v>
      </c>
      <c r="C40" s="2">
        <f t="shared" si="10"/>
        <v>90</v>
      </c>
      <c r="D40" s="2">
        <f t="shared" si="11"/>
        <v>360</v>
      </c>
      <c r="E40" s="2">
        <f t="shared" si="12"/>
        <v>218</v>
      </c>
      <c r="F40" s="2">
        <f t="shared" si="13"/>
        <v>480</v>
      </c>
      <c r="G40" s="2">
        <f t="shared" si="13"/>
        <v>60</v>
      </c>
      <c r="H40" s="2">
        <f t="shared" si="13"/>
        <v>280</v>
      </c>
      <c r="I40" s="2">
        <f t="shared" si="13"/>
        <v>160</v>
      </c>
    </row>
    <row r="41" spans="1:16" x14ac:dyDescent="0.25">
      <c r="A41" s="2">
        <v>4</v>
      </c>
      <c r="B41" s="2">
        <f t="shared" si="9"/>
        <v>332</v>
      </c>
      <c r="C41" s="2">
        <f t="shared" si="10"/>
        <v>444</v>
      </c>
      <c r="D41" s="2">
        <f t="shared" si="11"/>
        <v>580</v>
      </c>
      <c r="E41" s="2">
        <f t="shared" si="12"/>
        <v>834</v>
      </c>
      <c r="F41" s="2">
        <f t="shared" si="13"/>
        <v>240</v>
      </c>
      <c r="G41" s="2">
        <f t="shared" si="13"/>
        <v>320</v>
      </c>
      <c r="H41" s="2">
        <f t="shared" si="13"/>
        <v>520</v>
      </c>
      <c r="I41" s="2">
        <f t="shared" si="13"/>
        <v>720</v>
      </c>
    </row>
    <row r="42" spans="1:16" x14ac:dyDescent="0.25">
      <c r="A42" s="2">
        <v>5</v>
      </c>
      <c r="B42" s="2">
        <f t="shared" si="9"/>
        <v>786</v>
      </c>
      <c r="C42" s="2">
        <f t="shared" si="10"/>
        <v>1008</v>
      </c>
      <c r="D42" s="2">
        <f t="shared" si="11"/>
        <v>694</v>
      </c>
      <c r="E42" s="2">
        <f t="shared" si="12"/>
        <v>1028</v>
      </c>
      <c r="F42" s="2">
        <f t="shared" si="13"/>
        <v>660</v>
      </c>
      <c r="G42" s="2">
        <f t="shared" si="13"/>
        <v>920</v>
      </c>
      <c r="H42" s="2">
        <f t="shared" si="13"/>
        <v>580</v>
      </c>
      <c r="I42" s="2">
        <f t="shared" si="13"/>
        <v>860</v>
      </c>
    </row>
    <row r="43" spans="1:16" x14ac:dyDescent="0.25">
      <c r="A43" s="2">
        <v>6</v>
      </c>
      <c r="B43" s="2">
        <f t="shared" si="9"/>
        <v>964</v>
      </c>
      <c r="C43" s="2">
        <f t="shared" si="10"/>
        <v>926</v>
      </c>
      <c r="D43" s="2">
        <f t="shared" si="11"/>
        <v>988</v>
      </c>
      <c r="E43" s="2">
        <f t="shared" si="12"/>
        <v>1082</v>
      </c>
      <c r="F43" s="2">
        <f t="shared" si="13"/>
        <v>760</v>
      </c>
      <c r="G43" s="2">
        <f t="shared" si="13"/>
        <v>680</v>
      </c>
      <c r="H43" s="2">
        <f t="shared" si="13"/>
        <v>700</v>
      </c>
      <c r="I43" s="2">
        <f t="shared" si="13"/>
        <v>800</v>
      </c>
    </row>
    <row r="44" spans="1:16" x14ac:dyDescent="0.25">
      <c r="A44" s="2">
        <v>7</v>
      </c>
      <c r="B44" s="2">
        <f t="shared" si="9"/>
        <v>1560</v>
      </c>
      <c r="C44" s="2">
        <f t="shared" si="10"/>
        <v>664</v>
      </c>
      <c r="D44" s="2">
        <f t="shared" si="11"/>
        <v>912</v>
      </c>
      <c r="E44" s="2">
        <f t="shared" si="12"/>
        <v>1040</v>
      </c>
      <c r="F44" s="2">
        <f t="shared" si="13"/>
        <v>1100</v>
      </c>
      <c r="G44" s="2">
        <f t="shared" si="13"/>
        <v>460</v>
      </c>
      <c r="H44" s="2">
        <f t="shared" si="13"/>
        <v>640</v>
      </c>
      <c r="I44" s="2">
        <f t="shared" si="13"/>
        <v>760</v>
      </c>
    </row>
    <row r="45" spans="1:16" x14ac:dyDescent="0.25">
      <c r="A45" s="2">
        <v>8</v>
      </c>
      <c r="B45" s="2">
        <f t="shared" si="9"/>
        <v>798</v>
      </c>
      <c r="C45" s="2">
        <f t="shared" si="10"/>
        <v>228</v>
      </c>
      <c r="D45" s="2">
        <f t="shared" si="11"/>
        <v>668</v>
      </c>
      <c r="E45" s="2">
        <f t="shared" si="12"/>
        <v>810</v>
      </c>
      <c r="F45" s="2">
        <f t="shared" si="13"/>
        <v>620</v>
      </c>
      <c r="G45" s="2">
        <f t="shared" si="13"/>
        <v>180</v>
      </c>
      <c r="H45" s="2">
        <f t="shared" si="13"/>
        <v>500</v>
      </c>
      <c r="I45" s="2">
        <f t="shared" si="13"/>
        <v>600</v>
      </c>
    </row>
    <row r="46" spans="1:16" x14ac:dyDescent="0.25">
      <c r="A46" s="2">
        <v>9</v>
      </c>
      <c r="B46" s="2">
        <f t="shared" si="9"/>
        <v>732</v>
      </c>
      <c r="C46" s="2">
        <f t="shared" si="10"/>
        <v>214</v>
      </c>
      <c r="D46" s="2">
        <f t="shared" si="11"/>
        <v>776</v>
      </c>
      <c r="E46" s="2">
        <f t="shared" si="12"/>
        <v>626</v>
      </c>
      <c r="F46" s="2">
        <f t="shared" si="13"/>
        <v>540</v>
      </c>
      <c r="G46" s="2">
        <f t="shared" si="13"/>
        <v>180</v>
      </c>
      <c r="H46" s="2">
        <f t="shared" si="13"/>
        <v>620</v>
      </c>
      <c r="I46" s="2">
        <f t="shared" si="13"/>
        <v>480</v>
      </c>
    </row>
  </sheetData>
  <mergeCells count="3">
    <mergeCell ref="B35:E35"/>
    <mergeCell ref="A35:A36"/>
    <mergeCell ref="F35:I3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24BF-52BD-462A-B1CE-4195F49EB007}">
  <sheetPr>
    <tabColor theme="7" tint="0.79998168889431442"/>
  </sheetPr>
  <dimension ref="A1:G1011"/>
  <sheetViews>
    <sheetView topLeftCell="A1001" workbookViewId="0">
      <selection activeCell="H1018" sqref="H1018"/>
    </sheetView>
  </sheetViews>
  <sheetFormatPr defaultRowHeight="15" x14ac:dyDescent="0.25"/>
  <cols>
    <col min="1" max="1" width="11.28515625" bestFit="1" customWidth="1"/>
    <col min="2" max="2" width="7.28515625" bestFit="1" customWidth="1"/>
    <col min="3" max="3" width="7.42578125" bestFit="1" customWidth="1"/>
    <col min="4" max="4" width="6.85546875" bestFit="1" customWidth="1"/>
    <col min="5" max="5" width="19.42578125" bestFit="1" customWidth="1"/>
    <col min="6" max="6" width="6.7109375" bestFit="1" customWidth="1"/>
    <col min="7" max="7" width="10.85546875" bestFit="1" customWidth="1"/>
  </cols>
  <sheetData>
    <row r="1" spans="1:7" x14ac:dyDescent="0.25">
      <c r="A1" t="s">
        <v>117</v>
      </c>
      <c r="B1" t="s">
        <v>118</v>
      </c>
      <c r="C1" t="s">
        <v>114</v>
      </c>
      <c r="D1" t="s">
        <v>3</v>
      </c>
      <c r="E1" t="s">
        <v>119</v>
      </c>
      <c r="F1" t="s">
        <v>120</v>
      </c>
      <c r="G1" t="s">
        <v>121</v>
      </c>
    </row>
    <row r="2" spans="1:7" x14ac:dyDescent="0.25">
      <c r="A2" t="s">
        <v>122</v>
      </c>
      <c r="B2">
        <v>0</v>
      </c>
      <c r="C2">
        <v>0</v>
      </c>
      <c r="D2">
        <v>0</v>
      </c>
      <c r="E2">
        <v>5</v>
      </c>
      <c r="F2">
        <v>1</v>
      </c>
      <c r="G2">
        <v>13</v>
      </c>
    </row>
    <row r="3" spans="1:7" x14ac:dyDescent="0.25">
      <c r="A3" t="s">
        <v>122</v>
      </c>
      <c r="B3">
        <v>0</v>
      </c>
      <c r="C3">
        <v>0</v>
      </c>
      <c r="D3">
        <v>1</v>
      </c>
      <c r="E3">
        <v>0</v>
      </c>
      <c r="F3">
        <v>0</v>
      </c>
      <c r="G3">
        <v>13</v>
      </c>
    </row>
    <row r="4" spans="1:7" x14ac:dyDescent="0.25">
      <c r="A4" t="s">
        <v>122</v>
      </c>
      <c r="B4">
        <v>0</v>
      </c>
      <c r="C4">
        <v>0</v>
      </c>
      <c r="D4">
        <v>2</v>
      </c>
      <c r="E4">
        <v>0</v>
      </c>
      <c r="F4">
        <v>0</v>
      </c>
      <c r="G4">
        <v>13</v>
      </c>
    </row>
    <row r="5" spans="1:7" x14ac:dyDescent="0.25">
      <c r="A5" t="s">
        <v>122</v>
      </c>
      <c r="B5">
        <v>0</v>
      </c>
      <c r="C5">
        <v>0</v>
      </c>
      <c r="D5">
        <v>3</v>
      </c>
      <c r="E5">
        <v>0</v>
      </c>
      <c r="F5">
        <v>0</v>
      </c>
      <c r="G5">
        <v>13</v>
      </c>
    </row>
    <row r="6" spans="1:7" x14ac:dyDescent="0.25">
      <c r="A6" t="s">
        <v>122</v>
      </c>
      <c r="B6">
        <v>0</v>
      </c>
      <c r="C6">
        <v>0</v>
      </c>
      <c r="D6">
        <v>4</v>
      </c>
      <c r="E6">
        <v>0</v>
      </c>
      <c r="F6">
        <v>0</v>
      </c>
      <c r="G6">
        <v>13</v>
      </c>
    </row>
    <row r="7" spans="1:7" x14ac:dyDescent="0.25">
      <c r="A7" t="s">
        <v>122</v>
      </c>
      <c r="B7">
        <v>0</v>
      </c>
      <c r="C7">
        <v>0</v>
      </c>
      <c r="D7">
        <v>5</v>
      </c>
      <c r="E7">
        <v>0</v>
      </c>
      <c r="F7">
        <v>0</v>
      </c>
      <c r="G7">
        <v>13</v>
      </c>
    </row>
    <row r="8" spans="1:7" x14ac:dyDescent="0.25">
      <c r="A8" t="s">
        <v>122</v>
      </c>
      <c r="B8">
        <v>0</v>
      </c>
      <c r="C8">
        <v>0</v>
      </c>
      <c r="D8">
        <v>6</v>
      </c>
      <c r="E8">
        <v>0</v>
      </c>
      <c r="F8">
        <v>0</v>
      </c>
      <c r="G8">
        <v>13</v>
      </c>
    </row>
    <row r="9" spans="1:7" x14ac:dyDescent="0.25">
      <c r="A9" t="s">
        <v>122</v>
      </c>
      <c r="B9">
        <v>0</v>
      </c>
      <c r="C9">
        <v>0</v>
      </c>
      <c r="D9">
        <v>7</v>
      </c>
      <c r="E9">
        <v>0</v>
      </c>
      <c r="F9">
        <v>0</v>
      </c>
      <c r="G9">
        <v>13</v>
      </c>
    </row>
    <row r="10" spans="1:7" x14ac:dyDescent="0.25">
      <c r="A10" t="s">
        <v>122</v>
      </c>
      <c r="B10">
        <v>0</v>
      </c>
      <c r="C10">
        <v>0</v>
      </c>
      <c r="D10">
        <v>8</v>
      </c>
      <c r="E10">
        <v>0</v>
      </c>
      <c r="F10">
        <v>0</v>
      </c>
      <c r="G10">
        <v>13</v>
      </c>
    </row>
    <row r="11" spans="1:7" x14ac:dyDescent="0.25">
      <c r="A11" t="s">
        <v>122</v>
      </c>
      <c r="B11">
        <v>0</v>
      </c>
      <c r="C11">
        <v>0</v>
      </c>
      <c r="D11">
        <v>9</v>
      </c>
      <c r="E11">
        <v>0</v>
      </c>
      <c r="F11">
        <v>0</v>
      </c>
      <c r="G11">
        <v>13</v>
      </c>
    </row>
    <row r="12" spans="1:7" x14ac:dyDescent="0.25">
      <c r="A12" t="s">
        <v>122</v>
      </c>
      <c r="B12">
        <v>0</v>
      </c>
      <c r="C12">
        <v>1</v>
      </c>
      <c r="D12">
        <v>0</v>
      </c>
      <c r="E12">
        <v>30</v>
      </c>
      <c r="F12">
        <v>2</v>
      </c>
      <c r="G12">
        <v>6</v>
      </c>
    </row>
    <row r="13" spans="1:7" x14ac:dyDescent="0.25">
      <c r="A13" t="s">
        <v>122</v>
      </c>
      <c r="B13">
        <v>0</v>
      </c>
      <c r="C13">
        <v>1</v>
      </c>
      <c r="D13">
        <v>1</v>
      </c>
      <c r="E13">
        <v>3</v>
      </c>
      <c r="F13">
        <v>0</v>
      </c>
      <c r="G13">
        <v>3</v>
      </c>
    </row>
    <row r="14" spans="1:7" x14ac:dyDescent="0.25">
      <c r="A14" t="s">
        <v>122</v>
      </c>
      <c r="B14">
        <v>0</v>
      </c>
      <c r="C14">
        <v>1</v>
      </c>
      <c r="D14">
        <v>2</v>
      </c>
      <c r="E14">
        <v>3</v>
      </c>
      <c r="F14">
        <v>0</v>
      </c>
      <c r="G14">
        <v>0</v>
      </c>
    </row>
    <row r="15" spans="1:7" x14ac:dyDescent="0.25">
      <c r="A15" t="s">
        <v>122</v>
      </c>
      <c r="B15">
        <v>0</v>
      </c>
      <c r="C15">
        <v>1</v>
      </c>
      <c r="D15">
        <v>3</v>
      </c>
      <c r="E15">
        <v>2</v>
      </c>
      <c r="F15">
        <v>1</v>
      </c>
      <c r="G15">
        <v>16</v>
      </c>
    </row>
    <row r="16" spans="1:7" x14ac:dyDescent="0.25">
      <c r="A16" t="s">
        <v>122</v>
      </c>
      <c r="B16">
        <v>0</v>
      </c>
      <c r="C16">
        <v>1</v>
      </c>
      <c r="D16">
        <v>4</v>
      </c>
      <c r="E16">
        <v>3</v>
      </c>
      <c r="F16">
        <v>0</v>
      </c>
      <c r="G16">
        <v>13</v>
      </c>
    </row>
    <row r="17" spans="1:7" x14ac:dyDescent="0.25">
      <c r="A17" t="s">
        <v>122</v>
      </c>
      <c r="B17">
        <v>0</v>
      </c>
      <c r="C17">
        <v>1</v>
      </c>
      <c r="D17">
        <v>5</v>
      </c>
      <c r="E17">
        <v>2</v>
      </c>
      <c r="F17">
        <v>0</v>
      </c>
      <c r="G17">
        <v>11</v>
      </c>
    </row>
    <row r="18" spans="1:7" x14ac:dyDescent="0.25">
      <c r="A18" t="s">
        <v>122</v>
      </c>
      <c r="B18">
        <v>0</v>
      </c>
      <c r="C18">
        <v>1</v>
      </c>
      <c r="D18">
        <v>6</v>
      </c>
      <c r="E18">
        <v>3</v>
      </c>
      <c r="F18">
        <v>0</v>
      </c>
      <c r="G18">
        <v>8</v>
      </c>
    </row>
    <row r="19" spans="1:7" x14ac:dyDescent="0.25">
      <c r="A19" t="s">
        <v>122</v>
      </c>
      <c r="B19">
        <v>0</v>
      </c>
      <c r="C19">
        <v>1</v>
      </c>
      <c r="D19">
        <v>7</v>
      </c>
      <c r="E19">
        <v>5</v>
      </c>
      <c r="F19">
        <v>0</v>
      </c>
      <c r="G19">
        <v>3</v>
      </c>
    </row>
    <row r="20" spans="1:7" x14ac:dyDescent="0.25">
      <c r="A20" t="s">
        <v>122</v>
      </c>
      <c r="B20">
        <v>0</v>
      </c>
      <c r="C20">
        <v>1</v>
      </c>
      <c r="D20">
        <v>8</v>
      </c>
      <c r="E20">
        <v>5</v>
      </c>
      <c r="F20">
        <v>1</v>
      </c>
      <c r="G20">
        <v>16</v>
      </c>
    </row>
    <row r="21" spans="1:7" x14ac:dyDescent="0.25">
      <c r="A21" t="s">
        <v>122</v>
      </c>
      <c r="B21">
        <v>0</v>
      </c>
      <c r="C21">
        <v>1</v>
      </c>
      <c r="D21">
        <v>9</v>
      </c>
      <c r="E21">
        <v>3</v>
      </c>
      <c r="F21">
        <v>0</v>
      </c>
      <c r="G21">
        <v>13</v>
      </c>
    </row>
    <row r="22" spans="1:7" x14ac:dyDescent="0.25">
      <c r="A22" t="s">
        <v>122</v>
      </c>
      <c r="B22">
        <v>0</v>
      </c>
      <c r="C22">
        <v>2</v>
      </c>
      <c r="D22">
        <v>2</v>
      </c>
      <c r="E22">
        <v>2</v>
      </c>
      <c r="F22">
        <v>1</v>
      </c>
      <c r="G22">
        <v>16</v>
      </c>
    </row>
    <row r="23" spans="1:7" x14ac:dyDescent="0.25">
      <c r="A23" t="s">
        <v>122</v>
      </c>
      <c r="B23">
        <v>0</v>
      </c>
      <c r="C23">
        <v>2</v>
      </c>
      <c r="D23">
        <v>3</v>
      </c>
      <c r="E23">
        <v>9</v>
      </c>
      <c r="F23">
        <v>0</v>
      </c>
      <c r="G23">
        <v>7</v>
      </c>
    </row>
    <row r="24" spans="1:7" x14ac:dyDescent="0.25">
      <c r="A24" t="s">
        <v>122</v>
      </c>
      <c r="B24">
        <v>0</v>
      </c>
      <c r="C24">
        <v>2</v>
      </c>
      <c r="D24">
        <v>4</v>
      </c>
      <c r="E24">
        <v>11</v>
      </c>
      <c r="F24">
        <v>1</v>
      </c>
      <c r="G24">
        <v>14</v>
      </c>
    </row>
    <row r="25" spans="1:7" x14ac:dyDescent="0.25">
      <c r="A25" t="s">
        <v>122</v>
      </c>
      <c r="B25">
        <v>0</v>
      </c>
      <c r="C25">
        <v>2</v>
      </c>
      <c r="D25">
        <v>5</v>
      </c>
      <c r="E25">
        <v>2</v>
      </c>
      <c r="F25">
        <v>0</v>
      </c>
      <c r="G25">
        <v>12</v>
      </c>
    </row>
    <row r="26" spans="1:7" x14ac:dyDescent="0.25">
      <c r="A26" t="s">
        <v>122</v>
      </c>
      <c r="B26">
        <v>0</v>
      </c>
      <c r="C26">
        <v>2</v>
      </c>
      <c r="D26">
        <v>6</v>
      </c>
      <c r="E26">
        <v>1</v>
      </c>
      <c r="F26">
        <v>0</v>
      </c>
      <c r="G26">
        <v>11</v>
      </c>
    </row>
    <row r="27" spans="1:7" x14ac:dyDescent="0.25">
      <c r="A27" t="s">
        <v>122</v>
      </c>
      <c r="B27">
        <v>0</v>
      </c>
      <c r="C27">
        <v>2</v>
      </c>
      <c r="D27">
        <v>8</v>
      </c>
      <c r="E27">
        <v>1</v>
      </c>
      <c r="F27">
        <v>0</v>
      </c>
      <c r="G27">
        <v>10</v>
      </c>
    </row>
    <row r="28" spans="1:7" x14ac:dyDescent="0.25">
      <c r="A28" t="s">
        <v>122</v>
      </c>
      <c r="B28">
        <v>0</v>
      </c>
      <c r="C28">
        <v>2</v>
      </c>
      <c r="D28">
        <v>9</v>
      </c>
      <c r="E28">
        <v>2</v>
      </c>
      <c r="F28">
        <v>0</v>
      </c>
      <c r="G28">
        <v>8</v>
      </c>
    </row>
    <row r="29" spans="1:7" x14ac:dyDescent="0.25">
      <c r="A29" t="s">
        <v>122</v>
      </c>
      <c r="B29">
        <v>1</v>
      </c>
      <c r="C29">
        <v>0</v>
      </c>
      <c r="D29">
        <v>4</v>
      </c>
      <c r="E29">
        <v>1</v>
      </c>
      <c r="F29">
        <v>1</v>
      </c>
      <c r="G29">
        <v>17</v>
      </c>
    </row>
    <row r="30" spans="1:7" x14ac:dyDescent="0.25">
      <c r="A30" t="s">
        <v>122</v>
      </c>
      <c r="B30">
        <v>1</v>
      </c>
      <c r="C30">
        <v>0</v>
      </c>
      <c r="D30">
        <v>5</v>
      </c>
      <c r="E30">
        <v>8</v>
      </c>
      <c r="F30">
        <v>0</v>
      </c>
      <c r="G30">
        <v>9</v>
      </c>
    </row>
    <row r="31" spans="1:7" x14ac:dyDescent="0.25">
      <c r="A31" t="s">
        <v>122</v>
      </c>
      <c r="B31">
        <v>1</v>
      </c>
      <c r="C31">
        <v>0</v>
      </c>
      <c r="D31">
        <v>6</v>
      </c>
      <c r="E31">
        <v>2</v>
      </c>
      <c r="F31">
        <v>0</v>
      </c>
      <c r="G31">
        <v>7</v>
      </c>
    </row>
    <row r="32" spans="1:7" x14ac:dyDescent="0.25">
      <c r="A32" t="s">
        <v>122</v>
      </c>
      <c r="B32">
        <v>1</v>
      </c>
      <c r="C32">
        <v>0</v>
      </c>
      <c r="D32">
        <v>8</v>
      </c>
      <c r="E32">
        <v>2</v>
      </c>
      <c r="F32">
        <v>0</v>
      </c>
      <c r="G32">
        <v>5</v>
      </c>
    </row>
    <row r="33" spans="1:7" x14ac:dyDescent="0.25">
      <c r="A33" t="s">
        <v>122</v>
      </c>
      <c r="B33">
        <v>1</v>
      </c>
      <c r="C33">
        <v>0</v>
      </c>
      <c r="D33">
        <v>9</v>
      </c>
      <c r="E33">
        <v>3</v>
      </c>
      <c r="F33">
        <v>0</v>
      </c>
      <c r="G33">
        <v>2</v>
      </c>
    </row>
    <row r="34" spans="1:7" x14ac:dyDescent="0.25">
      <c r="A34" t="s">
        <v>122</v>
      </c>
      <c r="B34">
        <v>1</v>
      </c>
      <c r="C34">
        <v>1</v>
      </c>
      <c r="D34">
        <v>5</v>
      </c>
      <c r="E34">
        <v>1</v>
      </c>
      <c r="F34">
        <v>1</v>
      </c>
      <c r="G34">
        <v>17</v>
      </c>
    </row>
    <row r="35" spans="1:7" x14ac:dyDescent="0.25">
      <c r="A35" t="s">
        <v>122</v>
      </c>
      <c r="B35">
        <v>1</v>
      </c>
      <c r="C35">
        <v>1</v>
      </c>
      <c r="D35">
        <v>6</v>
      </c>
      <c r="E35">
        <v>3</v>
      </c>
      <c r="F35">
        <v>0</v>
      </c>
      <c r="G35">
        <v>14</v>
      </c>
    </row>
    <row r="36" spans="1:7" x14ac:dyDescent="0.25">
      <c r="A36" t="s">
        <v>122</v>
      </c>
      <c r="B36">
        <v>1</v>
      </c>
      <c r="C36">
        <v>1</v>
      </c>
      <c r="D36">
        <v>7</v>
      </c>
      <c r="E36">
        <v>5</v>
      </c>
      <c r="F36">
        <v>0</v>
      </c>
      <c r="G36">
        <v>9</v>
      </c>
    </row>
    <row r="37" spans="1:7" x14ac:dyDescent="0.25">
      <c r="A37" t="s">
        <v>122</v>
      </c>
      <c r="B37">
        <v>1</v>
      </c>
      <c r="C37">
        <v>2</v>
      </c>
      <c r="D37">
        <v>6</v>
      </c>
      <c r="E37">
        <v>6</v>
      </c>
      <c r="F37">
        <v>1</v>
      </c>
      <c r="G37">
        <v>12</v>
      </c>
    </row>
    <row r="38" spans="1:7" x14ac:dyDescent="0.25">
      <c r="A38" t="s">
        <v>122</v>
      </c>
      <c r="B38">
        <v>1</v>
      </c>
      <c r="C38">
        <v>2</v>
      </c>
      <c r="D38">
        <v>7</v>
      </c>
      <c r="E38">
        <v>8</v>
      </c>
      <c r="F38">
        <v>0</v>
      </c>
      <c r="G38">
        <v>4</v>
      </c>
    </row>
    <row r="39" spans="1:7" x14ac:dyDescent="0.25">
      <c r="A39" t="s">
        <v>122</v>
      </c>
      <c r="B39">
        <v>1</v>
      </c>
      <c r="C39">
        <v>2</v>
      </c>
      <c r="D39">
        <v>8</v>
      </c>
      <c r="E39">
        <v>9</v>
      </c>
      <c r="F39">
        <v>1</v>
      </c>
      <c r="G39">
        <v>13</v>
      </c>
    </row>
    <row r="40" spans="1:7" x14ac:dyDescent="0.25">
      <c r="A40" t="s">
        <v>122</v>
      </c>
      <c r="B40">
        <v>1</v>
      </c>
      <c r="C40">
        <v>2</v>
      </c>
      <c r="D40">
        <v>9</v>
      </c>
      <c r="E40">
        <v>2</v>
      </c>
      <c r="F40">
        <v>0</v>
      </c>
      <c r="G40">
        <v>11</v>
      </c>
    </row>
    <row r="41" spans="1:7" x14ac:dyDescent="0.25">
      <c r="A41" t="s">
        <v>123</v>
      </c>
      <c r="B41">
        <v>0</v>
      </c>
      <c r="C41">
        <v>0</v>
      </c>
      <c r="D41">
        <v>0</v>
      </c>
      <c r="E41">
        <v>34</v>
      </c>
      <c r="F41">
        <v>2</v>
      </c>
      <c r="G41">
        <v>2</v>
      </c>
    </row>
    <row r="42" spans="1:7" x14ac:dyDescent="0.25">
      <c r="A42" t="s">
        <v>123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</row>
    <row r="43" spans="1:7" x14ac:dyDescent="0.25">
      <c r="A43" t="s">
        <v>123</v>
      </c>
      <c r="B43">
        <v>0</v>
      </c>
      <c r="C43">
        <v>0</v>
      </c>
      <c r="D43">
        <v>2</v>
      </c>
      <c r="E43">
        <v>2</v>
      </c>
      <c r="F43">
        <v>1</v>
      </c>
      <c r="G43">
        <v>17</v>
      </c>
    </row>
    <row r="44" spans="1:7" x14ac:dyDescent="0.25">
      <c r="A44" t="s">
        <v>123</v>
      </c>
      <c r="B44">
        <v>0</v>
      </c>
      <c r="C44">
        <v>0</v>
      </c>
      <c r="D44">
        <v>3</v>
      </c>
      <c r="E44">
        <v>5</v>
      </c>
      <c r="F44">
        <v>0</v>
      </c>
      <c r="G44">
        <v>12</v>
      </c>
    </row>
    <row r="45" spans="1:7" x14ac:dyDescent="0.25">
      <c r="A45" t="s">
        <v>123</v>
      </c>
      <c r="B45">
        <v>0</v>
      </c>
      <c r="C45">
        <v>0</v>
      </c>
      <c r="D45">
        <v>4</v>
      </c>
      <c r="E45">
        <v>5</v>
      </c>
      <c r="F45">
        <v>0</v>
      </c>
      <c r="G45">
        <v>7</v>
      </c>
    </row>
    <row r="46" spans="1:7" x14ac:dyDescent="0.25">
      <c r="A46" t="s">
        <v>123</v>
      </c>
      <c r="B46">
        <v>0</v>
      </c>
      <c r="C46">
        <v>0</v>
      </c>
      <c r="D46">
        <v>5</v>
      </c>
      <c r="E46">
        <v>4</v>
      </c>
      <c r="F46">
        <v>0</v>
      </c>
      <c r="G46">
        <v>3</v>
      </c>
    </row>
    <row r="47" spans="1:7" x14ac:dyDescent="0.25">
      <c r="A47" t="s">
        <v>123</v>
      </c>
      <c r="B47">
        <v>0</v>
      </c>
      <c r="C47">
        <v>0</v>
      </c>
      <c r="D47">
        <v>6</v>
      </c>
      <c r="E47">
        <v>5</v>
      </c>
      <c r="F47">
        <v>1</v>
      </c>
      <c r="G47">
        <v>16</v>
      </c>
    </row>
    <row r="48" spans="1:7" x14ac:dyDescent="0.25">
      <c r="A48" t="s">
        <v>123</v>
      </c>
      <c r="B48">
        <v>0</v>
      </c>
      <c r="C48">
        <v>0</v>
      </c>
      <c r="D48">
        <v>7</v>
      </c>
      <c r="E48">
        <v>9</v>
      </c>
      <c r="F48">
        <v>0</v>
      </c>
      <c r="G48">
        <v>7</v>
      </c>
    </row>
    <row r="49" spans="1:7" x14ac:dyDescent="0.25">
      <c r="A49" t="s">
        <v>123</v>
      </c>
      <c r="B49">
        <v>0</v>
      </c>
      <c r="C49">
        <v>0</v>
      </c>
      <c r="D49">
        <v>8</v>
      </c>
      <c r="E49">
        <v>0</v>
      </c>
      <c r="F49">
        <v>0</v>
      </c>
      <c r="G49">
        <v>7</v>
      </c>
    </row>
    <row r="50" spans="1:7" x14ac:dyDescent="0.25">
      <c r="A50" t="s">
        <v>123</v>
      </c>
      <c r="B50">
        <v>0</v>
      </c>
      <c r="C50">
        <v>0</v>
      </c>
      <c r="D50">
        <v>9</v>
      </c>
      <c r="E50">
        <v>1</v>
      </c>
      <c r="F50">
        <v>0</v>
      </c>
      <c r="G50">
        <v>6</v>
      </c>
    </row>
    <row r="51" spans="1:7" x14ac:dyDescent="0.25">
      <c r="A51" t="s">
        <v>123</v>
      </c>
      <c r="B51">
        <v>0</v>
      </c>
      <c r="C51">
        <v>1</v>
      </c>
      <c r="D51">
        <v>0</v>
      </c>
      <c r="E51">
        <v>4</v>
      </c>
      <c r="F51">
        <v>1</v>
      </c>
      <c r="G51">
        <v>14</v>
      </c>
    </row>
    <row r="52" spans="1:7" x14ac:dyDescent="0.25">
      <c r="A52" t="s">
        <v>123</v>
      </c>
      <c r="B52">
        <v>0</v>
      </c>
      <c r="C52">
        <v>1</v>
      </c>
      <c r="D52">
        <v>1</v>
      </c>
      <c r="E52">
        <v>3</v>
      </c>
      <c r="F52">
        <v>0</v>
      </c>
      <c r="G52">
        <v>11</v>
      </c>
    </row>
    <row r="53" spans="1:7" x14ac:dyDescent="0.25">
      <c r="A53" t="s">
        <v>123</v>
      </c>
      <c r="B53">
        <v>0</v>
      </c>
      <c r="C53">
        <v>1</v>
      </c>
      <c r="D53">
        <v>2</v>
      </c>
      <c r="E53">
        <v>2</v>
      </c>
      <c r="F53">
        <v>0</v>
      </c>
      <c r="G53">
        <v>9</v>
      </c>
    </row>
    <row r="54" spans="1:7" x14ac:dyDescent="0.25">
      <c r="A54" t="s">
        <v>123</v>
      </c>
      <c r="B54">
        <v>0</v>
      </c>
      <c r="C54">
        <v>1</v>
      </c>
      <c r="D54">
        <v>3</v>
      </c>
      <c r="E54">
        <v>1</v>
      </c>
      <c r="F54">
        <v>0</v>
      </c>
      <c r="G54">
        <v>8</v>
      </c>
    </row>
    <row r="55" spans="1:7" x14ac:dyDescent="0.25">
      <c r="A55" t="s">
        <v>123</v>
      </c>
      <c r="B55">
        <v>0</v>
      </c>
      <c r="C55">
        <v>1</v>
      </c>
      <c r="D55">
        <v>4</v>
      </c>
      <c r="E55">
        <v>1</v>
      </c>
      <c r="F55">
        <v>0</v>
      </c>
      <c r="G55">
        <v>7</v>
      </c>
    </row>
    <row r="56" spans="1:7" x14ac:dyDescent="0.25">
      <c r="A56" t="s">
        <v>123</v>
      </c>
      <c r="B56">
        <v>0</v>
      </c>
      <c r="C56">
        <v>1</v>
      </c>
      <c r="D56">
        <v>5</v>
      </c>
      <c r="E56">
        <v>1</v>
      </c>
      <c r="F56">
        <v>0</v>
      </c>
      <c r="G56">
        <v>6</v>
      </c>
    </row>
    <row r="57" spans="1:7" x14ac:dyDescent="0.25">
      <c r="A57" t="s">
        <v>123</v>
      </c>
      <c r="B57">
        <v>0</v>
      </c>
      <c r="C57">
        <v>1</v>
      </c>
      <c r="D57">
        <v>6</v>
      </c>
      <c r="E57">
        <v>1</v>
      </c>
      <c r="F57">
        <v>0</v>
      </c>
      <c r="G57">
        <v>5</v>
      </c>
    </row>
    <row r="58" spans="1:7" x14ac:dyDescent="0.25">
      <c r="A58" t="s">
        <v>123</v>
      </c>
      <c r="B58">
        <v>0</v>
      </c>
      <c r="C58">
        <v>1</v>
      </c>
      <c r="D58">
        <v>7</v>
      </c>
      <c r="E58">
        <v>2</v>
      </c>
      <c r="F58">
        <v>0</v>
      </c>
      <c r="G58">
        <v>3</v>
      </c>
    </row>
    <row r="59" spans="1:7" x14ac:dyDescent="0.25">
      <c r="A59" t="s">
        <v>123</v>
      </c>
      <c r="B59">
        <v>0</v>
      </c>
      <c r="C59">
        <v>1</v>
      </c>
      <c r="D59">
        <v>8</v>
      </c>
      <c r="E59">
        <v>1</v>
      </c>
      <c r="F59">
        <v>0</v>
      </c>
      <c r="G59">
        <v>2</v>
      </c>
    </row>
    <row r="60" spans="1:7" x14ac:dyDescent="0.25">
      <c r="A60" t="s">
        <v>123</v>
      </c>
      <c r="B60">
        <v>0</v>
      </c>
      <c r="C60">
        <v>2</v>
      </c>
      <c r="D60">
        <v>2</v>
      </c>
      <c r="E60">
        <v>4</v>
      </c>
      <c r="F60">
        <v>1</v>
      </c>
      <c r="G60">
        <v>14</v>
      </c>
    </row>
    <row r="61" spans="1:7" x14ac:dyDescent="0.25">
      <c r="A61" t="s">
        <v>123</v>
      </c>
      <c r="B61">
        <v>0</v>
      </c>
      <c r="C61">
        <v>2</v>
      </c>
      <c r="D61">
        <v>3</v>
      </c>
      <c r="E61">
        <v>7</v>
      </c>
      <c r="F61">
        <v>0</v>
      </c>
      <c r="G61">
        <v>7</v>
      </c>
    </row>
    <row r="62" spans="1:7" x14ac:dyDescent="0.25">
      <c r="A62" t="s">
        <v>123</v>
      </c>
      <c r="B62">
        <v>0</v>
      </c>
      <c r="C62">
        <v>2</v>
      </c>
      <c r="D62">
        <v>4</v>
      </c>
      <c r="E62">
        <v>12</v>
      </c>
      <c r="F62">
        <v>1</v>
      </c>
      <c r="G62">
        <v>13</v>
      </c>
    </row>
    <row r="63" spans="1:7" x14ac:dyDescent="0.25">
      <c r="A63" t="s">
        <v>123</v>
      </c>
      <c r="B63">
        <v>0</v>
      </c>
      <c r="C63">
        <v>2</v>
      </c>
      <c r="D63">
        <v>5</v>
      </c>
      <c r="E63">
        <v>2</v>
      </c>
      <c r="F63">
        <v>0</v>
      </c>
      <c r="G63">
        <v>11</v>
      </c>
    </row>
    <row r="64" spans="1:7" x14ac:dyDescent="0.25">
      <c r="A64" t="s">
        <v>123</v>
      </c>
      <c r="B64">
        <v>0</v>
      </c>
      <c r="C64">
        <v>2</v>
      </c>
      <c r="D64">
        <v>6</v>
      </c>
      <c r="E64">
        <v>2</v>
      </c>
      <c r="F64">
        <v>0</v>
      </c>
      <c r="G64">
        <v>9</v>
      </c>
    </row>
    <row r="65" spans="1:7" x14ac:dyDescent="0.25">
      <c r="A65" t="s">
        <v>123</v>
      </c>
      <c r="B65">
        <v>0</v>
      </c>
      <c r="C65">
        <v>2</v>
      </c>
      <c r="D65">
        <v>7</v>
      </c>
      <c r="E65">
        <v>2</v>
      </c>
      <c r="F65">
        <v>0</v>
      </c>
      <c r="G65">
        <v>7</v>
      </c>
    </row>
    <row r="66" spans="1:7" x14ac:dyDescent="0.25">
      <c r="A66" t="s">
        <v>123</v>
      </c>
      <c r="B66">
        <v>0</v>
      </c>
      <c r="C66">
        <v>2</v>
      </c>
      <c r="D66">
        <v>8</v>
      </c>
      <c r="E66">
        <v>12</v>
      </c>
      <c r="F66">
        <v>1</v>
      </c>
      <c r="G66">
        <v>13</v>
      </c>
    </row>
    <row r="67" spans="1:7" x14ac:dyDescent="0.25">
      <c r="A67" t="s">
        <v>123</v>
      </c>
      <c r="B67">
        <v>0</v>
      </c>
      <c r="C67">
        <v>2</v>
      </c>
      <c r="D67">
        <v>9</v>
      </c>
      <c r="E67">
        <v>26</v>
      </c>
      <c r="F67">
        <v>1</v>
      </c>
      <c r="G67">
        <v>5</v>
      </c>
    </row>
    <row r="68" spans="1:7" x14ac:dyDescent="0.25">
      <c r="A68" t="s">
        <v>123</v>
      </c>
      <c r="B68">
        <v>1</v>
      </c>
      <c r="C68">
        <v>0</v>
      </c>
      <c r="D68">
        <v>5</v>
      </c>
      <c r="E68">
        <v>13</v>
      </c>
      <c r="F68">
        <v>1</v>
      </c>
      <c r="G68">
        <v>5</v>
      </c>
    </row>
    <row r="69" spans="1:7" x14ac:dyDescent="0.25">
      <c r="A69" t="s">
        <v>123</v>
      </c>
      <c r="B69">
        <v>1</v>
      </c>
      <c r="C69">
        <v>0</v>
      </c>
      <c r="D69">
        <v>6</v>
      </c>
      <c r="E69">
        <v>1</v>
      </c>
      <c r="F69">
        <v>0</v>
      </c>
      <c r="G69">
        <v>4</v>
      </c>
    </row>
    <row r="70" spans="1:7" x14ac:dyDescent="0.25">
      <c r="A70" t="s">
        <v>123</v>
      </c>
      <c r="B70">
        <v>1</v>
      </c>
      <c r="C70">
        <v>0</v>
      </c>
      <c r="D70">
        <v>8</v>
      </c>
      <c r="E70">
        <v>1</v>
      </c>
      <c r="F70">
        <v>0</v>
      </c>
      <c r="G70">
        <v>3</v>
      </c>
    </row>
    <row r="71" spans="1:7" x14ac:dyDescent="0.25">
      <c r="A71" t="s">
        <v>123</v>
      </c>
      <c r="B71">
        <v>1</v>
      </c>
      <c r="C71">
        <v>0</v>
      </c>
      <c r="D71">
        <v>9</v>
      </c>
      <c r="E71">
        <v>2</v>
      </c>
      <c r="F71">
        <v>0</v>
      </c>
      <c r="G71">
        <v>1</v>
      </c>
    </row>
    <row r="72" spans="1:7" x14ac:dyDescent="0.25">
      <c r="A72" t="s">
        <v>123</v>
      </c>
      <c r="B72">
        <v>1</v>
      </c>
      <c r="C72">
        <v>1</v>
      </c>
      <c r="D72">
        <v>6</v>
      </c>
      <c r="E72">
        <v>16</v>
      </c>
      <c r="F72">
        <v>1</v>
      </c>
      <c r="G72">
        <v>2</v>
      </c>
    </row>
    <row r="73" spans="1:7" x14ac:dyDescent="0.25">
      <c r="A73" t="s">
        <v>123</v>
      </c>
      <c r="B73">
        <v>1</v>
      </c>
      <c r="C73">
        <v>1</v>
      </c>
      <c r="D73">
        <v>8</v>
      </c>
      <c r="E73">
        <v>5</v>
      </c>
      <c r="F73">
        <v>1</v>
      </c>
      <c r="G73">
        <v>15</v>
      </c>
    </row>
    <row r="74" spans="1:7" x14ac:dyDescent="0.25">
      <c r="A74" t="s">
        <v>123</v>
      </c>
      <c r="B74">
        <v>1</v>
      </c>
      <c r="C74">
        <v>1</v>
      </c>
      <c r="D74">
        <v>9</v>
      </c>
      <c r="E74">
        <v>3</v>
      </c>
      <c r="F74">
        <v>0</v>
      </c>
      <c r="G74">
        <v>12</v>
      </c>
    </row>
    <row r="75" spans="1:7" x14ac:dyDescent="0.25">
      <c r="A75" t="s">
        <v>123</v>
      </c>
      <c r="B75">
        <v>1</v>
      </c>
      <c r="C75">
        <v>2</v>
      </c>
      <c r="D75">
        <v>7</v>
      </c>
      <c r="E75">
        <v>18</v>
      </c>
      <c r="F75">
        <v>1</v>
      </c>
      <c r="G75">
        <v>0</v>
      </c>
    </row>
    <row r="76" spans="1:7" x14ac:dyDescent="0.25">
      <c r="A76" t="s">
        <v>123</v>
      </c>
      <c r="B76">
        <v>1</v>
      </c>
      <c r="C76">
        <v>2</v>
      </c>
      <c r="D76">
        <v>9</v>
      </c>
      <c r="E76">
        <v>3</v>
      </c>
      <c r="F76">
        <v>1</v>
      </c>
      <c r="G76">
        <v>15</v>
      </c>
    </row>
    <row r="77" spans="1:7" x14ac:dyDescent="0.25">
      <c r="A77" t="s">
        <v>124</v>
      </c>
      <c r="B77">
        <v>0</v>
      </c>
      <c r="C77">
        <v>0</v>
      </c>
      <c r="D77">
        <v>0</v>
      </c>
      <c r="E77">
        <v>26</v>
      </c>
      <c r="F77">
        <v>2</v>
      </c>
      <c r="G77">
        <v>10</v>
      </c>
    </row>
    <row r="78" spans="1:7" x14ac:dyDescent="0.25">
      <c r="A78" t="s">
        <v>124</v>
      </c>
      <c r="B78">
        <v>0</v>
      </c>
      <c r="C78">
        <v>0</v>
      </c>
      <c r="D78">
        <v>1</v>
      </c>
      <c r="E78">
        <v>0</v>
      </c>
      <c r="F78">
        <v>0</v>
      </c>
      <c r="G78">
        <v>10</v>
      </c>
    </row>
    <row r="79" spans="1:7" x14ac:dyDescent="0.25">
      <c r="A79" t="s">
        <v>124</v>
      </c>
      <c r="B79">
        <v>0</v>
      </c>
      <c r="C79">
        <v>0</v>
      </c>
      <c r="D79">
        <v>2</v>
      </c>
      <c r="E79">
        <v>0</v>
      </c>
      <c r="F79">
        <v>0</v>
      </c>
      <c r="G79">
        <v>10</v>
      </c>
    </row>
    <row r="80" spans="1:7" x14ac:dyDescent="0.25">
      <c r="A80" t="s">
        <v>124</v>
      </c>
      <c r="B80">
        <v>0</v>
      </c>
      <c r="C80">
        <v>0</v>
      </c>
      <c r="D80">
        <v>3</v>
      </c>
      <c r="E80">
        <v>0</v>
      </c>
      <c r="F80">
        <v>0</v>
      </c>
      <c r="G80">
        <v>10</v>
      </c>
    </row>
    <row r="81" spans="1:7" x14ac:dyDescent="0.25">
      <c r="A81" t="s">
        <v>124</v>
      </c>
      <c r="B81">
        <v>0</v>
      </c>
      <c r="C81">
        <v>0</v>
      </c>
      <c r="D81">
        <v>4</v>
      </c>
      <c r="E81">
        <v>0</v>
      </c>
      <c r="F81">
        <v>0</v>
      </c>
      <c r="G81">
        <v>10</v>
      </c>
    </row>
    <row r="82" spans="1:7" x14ac:dyDescent="0.25">
      <c r="A82" t="s">
        <v>124</v>
      </c>
      <c r="B82">
        <v>0</v>
      </c>
      <c r="C82">
        <v>0</v>
      </c>
      <c r="D82">
        <v>5</v>
      </c>
      <c r="E82">
        <v>0</v>
      </c>
      <c r="F82">
        <v>0</v>
      </c>
      <c r="G82">
        <v>10</v>
      </c>
    </row>
    <row r="83" spans="1:7" x14ac:dyDescent="0.25">
      <c r="A83" t="s">
        <v>124</v>
      </c>
      <c r="B83">
        <v>0</v>
      </c>
      <c r="C83">
        <v>0</v>
      </c>
      <c r="D83">
        <v>6</v>
      </c>
      <c r="E83">
        <v>0</v>
      </c>
      <c r="F83">
        <v>0</v>
      </c>
      <c r="G83">
        <v>10</v>
      </c>
    </row>
    <row r="84" spans="1:7" x14ac:dyDescent="0.25">
      <c r="A84" t="s">
        <v>124</v>
      </c>
      <c r="B84">
        <v>0</v>
      </c>
      <c r="C84">
        <v>0</v>
      </c>
      <c r="D84">
        <v>7</v>
      </c>
      <c r="E84">
        <v>0</v>
      </c>
      <c r="F84">
        <v>0</v>
      </c>
      <c r="G84">
        <v>10</v>
      </c>
    </row>
    <row r="85" spans="1:7" x14ac:dyDescent="0.25">
      <c r="A85" t="s">
        <v>124</v>
      </c>
      <c r="B85">
        <v>0</v>
      </c>
      <c r="C85">
        <v>0</v>
      </c>
      <c r="D85">
        <v>8</v>
      </c>
      <c r="E85">
        <v>0</v>
      </c>
      <c r="F85">
        <v>0</v>
      </c>
      <c r="G85">
        <v>10</v>
      </c>
    </row>
    <row r="86" spans="1:7" x14ac:dyDescent="0.25">
      <c r="A86" t="s">
        <v>124</v>
      </c>
      <c r="B86">
        <v>0</v>
      </c>
      <c r="C86">
        <v>0</v>
      </c>
      <c r="D86">
        <v>9</v>
      </c>
      <c r="E86">
        <v>0</v>
      </c>
      <c r="F86">
        <v>0</v>
      </c>
      <c r="G86">
        <v>10</v>
      </c>
    </row>
    <row r="87" spans="1:7" x14ac:dyDescent="0.25">
      <c r="A87" t="s">
        <v>124</v>
      </c>
      <c r="B87">
        <v>0</v>
      </c>
      <c r="C87">
        <v>1</v>
      </c>
      <c r="D87">
        <v>0</v>
      </c>
      <c r="E87">
        <v>12</v>
      </c>
      <c r="F87">
        <v>1</v>
      </c>
      <c r="G87">
        <v>6</v>
      </c>
    </row>
    <row r="88" spans="1:7" x14ac:dyDescent="0.25">
      <c r="A88" t="s">
        <v>124</v>
      </c>
      <c r="B88">
        <v>0</v>
      </c>
      <c r="C88">
        <v>1</v>
      </c>
      <c r="D88">
        <v>1</v>
      </c>
      <c r="E88">
        <v>3</v>
      </c>
      <c r="F88">
        <v>0</v>
      </c>
      <c r="G88">
        <v>3</v>
      </c>
    </row>
    <row r="89" spans="1:7" x14ac:dyDescent="0.25">
      <c r="A89" t="s">
        <v>124</v>
      </c>
      <c r="B89">
        <v>0</v>
      </c>
      <c r="C89">
        <v>1</v>
      </c>
      <c r="D89">
        <v>2</v>
      </c>
      <c r="E89">
        <v>3</v>
      </c>
      <c r="F89">
        <v>0</v>
      </c>
      <c r="G89">
        <v>0</v>
      </c>
    </row>
    <row r="90" spans="1:7" x14ac:dyDescent="0.25">
      <c r="A90" t="s">
        <v>124</v>
      </c>
      <c r="B90">
        <v>0</v>
      </c>
      <c r="C90">
        <v>1</v>
      </c>
      <c r="D90">
        <v>3</v>
      </c>
      <c r="E90">
        <v>2</v>
      </c>
      <c r="F90">
        <v>1</v>
      </c>
      <c r="G90">
        <v>16</v>
      </c>
    </row>
    <row r="91" spans="1:7" x14ac:dyDescent="0.25">
      <c r="A91" t="s">
        <v>124</v>
      </c>
      <c r="B91">
        <v>0</v>
      </c>
      <c r="C91">
        <v>1</v>
      </c>
      <c r="D91">
        <v>4</v>
      </c>
      <c r="E91">
        <v>3</v>
      </c>
      <c r="F91">
        <v>0</v>
      </c>
      <c r="G91">
        <v>13</v>
      </c>
    </row>
    <row r="92" spans="1:7" x14ac:dyDescent="0.25">
      <c r="A92" t="s">
        <v>124</v>
      </c>
      <c r="B92">
        <v>0</v>
      </c>
      <c r="C92">
        <v>1</v>
      </c>
      <c r="D92">
        <v>5</v>
      </c>
      <c r="E92">
        <v>3</v>
      </c>
      <c r="F92">
        <v>0</v>
      </c>
      <c r="G92">
        <v>10</v>
      </c>
    </row>
    <row r="93" spans="1:7" x14ac:dyDescent="0.25">
      <c r="A93" t="s">
        <v>124</v>
      </c>
      <c r="B93">
        <v>0</v>
      </c>
      <c r="C93">
        <v>1</v>
      </c>
      <c r="D93">
        <v>6</v>
      </c>
      <c r="E93">
        <v>6</v>
      </c>
      <c r="F93">
        <v>0</v>
      </c>
      <c r="G93">
        <v>4</v>
      </c>
    </row>
    <row r="94" spans="1:7" x14ac:dyDescent="0.25">
      <c r="A94" t="s">
        <v>124</v>
      </c>
      <c r="B94">
        <v>0</v>
      </c>
      <c r="C94">
        <v>1</v>
      </c>
      <c r="D94">
        <v>7</v>
      </c>
      <c r="E94">
        <v>7</v>
      </c>
      <c r="F94">
        <v>1</v>
      </c>
      <c r="G94">
        <v>15</v>
      </c>
    </row>
    <row r="95" spans="1:7" x14ac:dyDescent="0.25">
      <c r="A95" t="s">
        <v>124</v>
      </c>
      <c r="B95">
        <v>0</v>
      </c>
      <c r="C95">
        <v>1</v>
      </c>
      <c r="D95">
        <v>8</v>
      </c>
      <c r="E95">
        <v>5</v>
      </c>
      <c r="F95">
        <v>0</v>
      </c>
      <c r="G95">
        <v>10</v>
      </c>
    </row>
    <row r="96" spans="1:7" x14ac:dyDescent="0.25">
      <c r="A96" t="s">
        <v>124</v>
      </c>
      <c r="B96">
        <v>0</v>
      </c>
      <c r="C96">
        <v>1</v>
      </c>
      <c r="D96">
        <v>9</v>
      </c>
      <c r="E96">
        <v>1</v>
      </c>
      <c r="F96">
        <v>0</v>
      </c>
      <c r="G96">
        <v>9</v>
      </c>
    </row>
    <row r="97" spans="1:7" x14ac:dyDescent="0.25">
      <c r="A97" t="s">
        <v>124</v>
      </c>
      <c r="B97">
        <v>0</v>
      </c>
      <c r="C97">
        <v>2</v>
      </c>
      <c r="D97">
        <v>2</v>
      </c>
      <c r="E97">
        <v>11</v>
      </c>
      <c r="F97">
        <v>1</v>
      </c>
      <c r="G97">
        <v>7</v>
      </c>
    </row>
    <row r="98" spans="1:7" x14ac:dyDescent="0.25">
      <c r="A98" t="s">
        <v>124</v>
      </c>
      <c r="B98">
        <v>0</v>
      </c>
      <c r="C98">
        <v>2</v>
      </c>
      <c r="D98">
        <v>3</v>
      </c>
      <c r="E98">
        <v>12</v>
      </c>
      <c r="F98">
        <v>1</v>
      </c>
      <c r="G98">
        <v>13</v>
      </c>
    </row>
    <row r="99" spans="1:7" x14ac:dyDescent="0.25">
      <c r="A99" t="s">
        <v>124</v>
      </c>
      <c r="B99">
        <v>0</v>
      </c>
      <c r="C99">
        <v>2</v>
      </c>
      <c r="D99">
        <v>4</v>
      </c>
      <c r="E99">
        <v>8</v>
      </c>
      <c r="F99">
        <v>0</v>
      </c>
      <c r="G99">
        <v>5</v>
      </c>
    </row>
    <row r="100" spans="1:7" x14ac:dyDescent="0.25">
      <c r="A100" t="s">
        <v>124</v>
      </c>
      <c r="B100">
        <v>0</v>
      </c>
      <c r="C100">
        <v>2</v>
      </c>
      <c r="D100">
        <v>9</v>
      </c>
      <c r="E100">
        <v>13</v>
      </c>
      <c r="F100">
        <v>1</v>
      </c>
      <c r="G100">
        <v>10</v>
      </c>
    </row>
    <row r="101" spans="1:7" x14ac:dyDescent="0.25">
      <c r="A101" t="s">
        <v>124</v>
      </c>
      <c r="B101">
        <v>1</v>
      </c>
      <c r="C101">
        <v>0</v>
      </c>
      <c r="D101">
        <v>4</v>
      </c>
      <c r="E101">
        <v>4</v>
      </c>
      <c r="F101">
        <v>1</v>
      </c>
      <c r="G101">
        <v>14</v>
      </c>
    </row>
    <row r="102" spans="1:7" x14ac:dyDescent="0.25">
      <c r="A102" t="s">
        <v>124</v>
      </c>
      <c r="B102">
        <v>1</v>
      </c>
      <c r="C102">
        <v>0</v>
      </c>
      <c r="D102">
        <v>5</v>
      </c>
      <c r="E102">
        <v>8</v>
      </c>
      <c r="F102">
        <v>0</v>
      </c>
      <c r="G102">
        <v>6</v>
      </c>
    </row>
    <row r="103" spans="1:7" x14ac:dyDescent="0.25">
      <c r="A103" t="s">
        <v>124</v>
      </c>
      <c r="B103">
        <v>1</v>
      </c>
      <c r="C103">
        <v>1</v>
      </c>
      <c r="D103">
        <v>5</v>
      </c>
      <c r="E103">
        <v>11</v>
      </c>
      <c r="F103">
        <v>1</v>
      </c>
      <c r="G103">
        <v>7</v>
      </c>
    </row>
    <row r="104" spans="1:7" x14ac:dyDescent="0.25">
      <c r="A104" t="s">
        <v>124</v>
      </c>
      <c r="B104">
        <v>1</v>
      </c>
      <c r="C104">
        <v>1</v>
      </c>
      <c r="D104">
        <v>6</v>
      </c>
      <c r="E104">
        <v>19</v>
      </c>
      <c r="F104">
        <v>1</v>
      </c>
      <c r="G104">
        <v>6</v>
      </c>
    </row>
    <row r="105" spans="1:7" x14ac:dyDescent="0.25">
      <c r="A105" t="s">
        <v>124</v>
      </c>
      <c r="B105">
        <v>1</v>
      </c>
      <c r="C105">
        <v>1</v>
      </c>
      <c r="D105">
        <v>7</v>
      </c>
      <c r="E105">
        <v>5</v>
      </c>
      <c r="F105">
        <v>0</v>
      </c>
      <c r="G105">
        <v>1</v>
      </c>
    </row>
    <row r="106" spans="1:7" x14ac:dyDescent="0.25">
      <c r="A106" t="s">
        <v>124</v>
      </c>
      <c r="B106">
        <v>1</v>
      </c>
      <c r="C106">
        <v>1</v>
      </c>
      <c r="D106">
        <v>8</v>
      </c>
      <c r="E106">
        <v>1</v>
      </c>
      <c r="F106">
        <v>0</v>
      </c>
      <c r="G106">
        <v>0</v>
      </c>
    </row>
    <row r="107" spans="1:7" x14ac:dyDescent="0.25">
      <c r="A107" t="s">
        <v>124</v>
      </c>
      <c r="B107">
        <v>1</v>
      </c>
      <c r="C107">
        <v>1</v>
      </c>
      <c r="D107">
        <v>9</v>
      </c>
      <c r="E107">
        <v>4</v>
      </c>
      <c r="F107">
        <v>1</v>
      </c>
      <c r="G107">
        <v>14</v>
      </c>
    </row>
    <row r="108" spans="1:7" x14ac:dyDescent="0.25">
      <c r="A108" t="s">
        <v>124</v>
      </c>
      <c r="B108">
        <v>1</v>
      </c>
      <c r="C108">
        <v>2</v>
      </c>
      <c r="D108">
        <v>6</v>
      </c>
      <c r="E108">
        <v>6</v>
      </c>
      <c r="F108">
        <v>1</v>
      </c>
      <c r="G108">
        <v>12</v>
      </c>
    </row>
    <row r="109" spans="1:7" x14ac:dyDescent="0.25">
      <c r="A109" t="s">
        <v>124</v>
      </c>
      <c r="B109">
        <v>1</v>
      </c>
      <c r="C109">
        <v>2</v>
      </c>
      <c r="D109">
        <v>7</v>
      </c>
      <c r="E109">
        <v>28</v>
      </c>
      <c r="F109">
        <v>1</v>
      </c>
      <c r="G109">
        <v>2</v>
      </c>
    </row>
    <row r="110" spans="1:7" x14ac:dyDescent="0.25">
      <c r="A110" t="s">
        <v>124</v>
      </c>
      <c r="B110">
        <v>1</v>
      </c>
      <c r="C110">
        <v>2</v>
      </c>
      <c r="D110">
        <v>8</v>
      </c>
      <c r="E110">
        <v>15</v>
      </c>
      <c r="F110">
        <v>1</v>
      </c>
      <c r="G110">
        <v>5</v>
      </c>
    </row>
    <row r="111" spans="1:7" x14ac:dyDescent="0.25">
      <c r="A111" t="s">
        <v>124</v>
      </c>
      <c r="B111">
        <v>1</v>
      </c>
      <c r="C111">
        <v>2</v>
      </c>
      <c r="D111">
        <v>9</v>
      </c>
      <c r="E111">
        <v>3</v>
      </c>
      <c r="F111">
        <v>0</v>
      </c>
      <c r="G111">
        <v>2</v>
      </c>
    </row>
    <row r="112" spans="1:7" x14ac:dyDescent="0.25">
      <c r="A112" t="s">
        <v>125</v>
      </c>
      <c r="B112">
        <v>0</v>
      </c>
      <c r="C112">
        <v>0</v>
      </c>
      <c r="D112">
        <v>0</v>
      </c>
      <c r="E112">
        <v>21</v>
      </c>
      <c r="F112">
        <v>2</v>
      </c>
      <c r="G112">
        <v>15</v>
      </c>
    </row>
    <row r="113" spans="1:7" x14ac:dyDescent="0.25">
      <c r="A113" t="s">
        <v>125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14</v>
      </c>
    </row>
    <row r="114" spans="1:7" x14ac:dyDescent="0.25">
      <c r="A114" t="s">
        <v>125</v>
      </c>
      <c r="B114">
        <v>0</v>
      </c>
      <c r="C114">
        <v>0</v>
      </c>
      <c r="D114">
        <v>2</v>
      </c>
      <c r="E114">
        <v>1</v>
      </c>
      <c r="F114">
        <v>0</v>
      </c>
      <c r="G114">
        <v>13</v>
      </c>
    </row>
    <row r="115" spans="1:7" x14ac:dyDescent="0.25">
      <c r="A115" t="s">
        <v>125</v>
      </c>
      <c r="B115">
        <v>0</v>
      </c>
      <c r="C115">
        <v>0</v>
      </c>
      <c r="D115">
        <v>3</v>
      </c>
      <c r="E115">
        <v>2</v>
      </c>
      <c r="F115">
        <v>0</v>
      </c>
      <c r="G115">
        <v>11</v>
      </c>
    </row>
    <row r="116" spans="1:7" x14ac:dyDescent="0.25">
      <c r="A116" t="s">
        <v>125</v>
      </c>
      <c r="B116">
        <v>0</v>
      </c>
      <c r="C116">
        <v>0</v>
      </c>
      <c r="D116">
        <v>4</v>
      </c>
      <c r="E116">
        <v>3</v>
      </c>
      <c r="F116">
        <v>0</v>
      </c>
      <c r="G116">
        <v>8</v>
      </c>
    </row>
    <row r="117" spans="1:7" x14ac:dyDescent="0.25">
      <c r="A117" t="s">
        <v>125</v>
      </c>
      <c r="B117">
        <v>0</v>
      </c>
      <c r="C117">
        <v>0</v>
      </c>
      <c r="D117">
        <v>5</v>
      </c>
      <c r="E117">
        <v>2</v>
      </c>
      <c r="F117">
        <v>0</v>
      </c>
      <c r="G117">
        <v>6</v>
      </c>
    </row>
    <row r="118" spans="1:7" x14ac:dyDescent="0.25">
      <c r="A118" t="s">
        <v>125</v>
      </c>
      <c r="B118">
        <v>0</v>
      </c>
      <c r="C118">
        <v>0</v>
      </c>
      <c r="D118">
        <v>6</v>
      </c>
      <c r="E118">
        <v>5</v>
      </c>
      <c r="F118">
        <v>0</v>
      </c>
      <c r="G118">
        <v>1</v>
      </c>
    </row>
    <row r="119" spans="1:7" x14ac:dyDescent="0.25">
      <c r="A119" t="s">
        <v>125</v>
      </c>
      <c r="B119">
        <v>0</v>
      </c>
      <c r="C119">
        <v>0</v>
      </c>
      <c r="D119">
        <v>7</v>
      </c>
      <c r="E119">
        <v>4</v>
      </c>
      <c r="F119">
        <v>1</v>
      </c>
      <c r="G119">
        <v>15</v>
      </c>
    </row>
    <row r="120" spans="1:7" x14ac:dyDescent="0.25">
      <c r="A120" t="s">
        <v>125</v>
      </c>
      <c r="B120">
        <v>0</v>
      </c>
      <c r="C120">
        <v>0</v>
      </c>
      <c r="D120">
        <v>8</v>
      </c>
      <c r="E120">
        <v>0</v>
      </c>
      <c r="F120">
        <v>0</v>
      </c>
      <c r="G120">
        <v>15</v>
      </c>
    </row>
    <row r="121" spans="1:7" x14ac:dyDescent="0.25">
      <c r="A121" t="s">
        <v>125</v>
      </c>
      <c r="B121">
        <v>0</v>
      </c>
      <c r="C121">
        <v>0</v>
      </c>
      <c r="D121">
        <v>9</v>
      </c>
      <c r="E121">
        <v>1</v>
      </c>
      <c r="F121">
        <v>0</v>
      </c>
      <c r="G121">
        <v>14</v>
      </c>
    </row>
    <row r="122" spans="1:7" x14ac:dyDescent="0.25">
      <c r="A122" t="s">
        <v>125</v>
      </c>
      <c r="B122">
        <v>0</v>
      </c>
      <c r="C122">
        <v>1</v>
      </c>
      <c r="D122">
        <v>0</v>
      </c>
      <c r="E122">
        <v>13</v>
      </c>
      <c r="F122">
        <v>1</v>
      </c>
      <c r="G122">
        <v>5</v>
      </c>
    </row>
    <row r="123" spans="1:7" x14ac:dyDescent="0.25">
      <c r="A123" t="s">
        <v>125</v>
      </c>
      <c r="B123">
        <v>0</v>
      </c>
      <c r="C123">
        <v>1</v>
      </c>
      <c r="D123">
        <v>1</v>
      </c>
      <c r="E123">
        <v>5</v>
      </c>
      <c r="F123">
        <v>0</v>
      </c>
      <c r="G123">
        <v>0</v>
      </c>
    </row>
    <row r="124" spans="1:7" x14ac:dyDescent="0.25">
      <c r="A124" t="s">
        <v>125</v>
      </c>
      <c r="B124">
        <v>0</v>
      </c>
      <c r="C124">
        <v>1</v>
      </c>
      <c r="D124">
        <v>2</v>
      </c>
      <c r="E124">
        <v>4</v>
      </c>
      <c r="F124">
        <v>1</v>
      </c>
      <c r="G124">
        <v>14</v>
      </c>
    </row>
    <row r="125" spans="1:7" x14ac:dyDescent="0.25">
      <c r="A125" t="s">
        <v>125</v>
      </c>
      <c r="B125">
        <v>0</v>
      </c>
      <c r="C125">
        <v>1</v>
      </c>
      <c r="D125">
        <v>3</v>
      </c>
      <c r="E125">
        <v>2</v>
      </c>
      <c r="F125">
        <v>0</v>
      </c>
      <c r="G125">
        <v>12</v>
      </c>
    </row>
    <row r="126" spans="1:7" x14ac:dyDescent="0.25">
      <c r="A126" t="s">
        <v>125</v>
      </c>
      <c r="B126">
        <v>0</v>
      </c>
      <c r="C126">
        <v>1</v>
      </c>
      <c r="D126">
        <v>4</v>
      </c>
      <c r="E126">
        <v>4</v>
      </c>
      <c r="F126">
        <v>0</v>
      </c>
      <c r="G126">
        <v>8</v>
      </c>
    </row>
    <row r="127" spans="1:7" x14ac:dyDescent="0.25">
      <c r="A127" t="s">
        <v>125</v>
      </c>
      <c r="B127">
        <v>0</v>
      </c>
      <c r="C127">
        <v>1</v>
      </c>
      <c r="D127">
        <v>5</v>
      </c>
      <c r="E127">
        <v>5</v>
      </c>
      <c r="F127">
        <v>0</v>
      </c>
      <c r="G127">
        <v>3</v>
      </c>
    </row>
    <row r="128" spans="1:7" x14ac:dyDescent="0.25">
      <c r="A128" t="s">
        <v>125</v>
      </c>
      <c r="B128">
        <v>0</v>
      </c>
      <c r="C128">
        <v>1</v>
      </c>
      <c r="D128">
        <v>6</v>
      </c>
      <c r="E128">
        <v>3</v>
      </c>
      <c r="F128">
        <v>0</v>
      </c>
      <c r="G128">
        <v>0</v>
      </c>
    </row>
    <row r="129" spans="1:7" x14ac:dyDescent="0.25">
      <c r="A129" t="s">
        <v>125</v>
      </c>
      <c r="B129">
        <v>0</v>
      </c>
      <c r="C129">
        <v>1</v>
      </c>
      <c r="D129">
        <v>7</v>
      </c>
      <c r="E129">
        <v>8</v>
      </c>
      <c r="F129">
        <v>1</v>
      </c>
      <c r="G129">
        <v>10</v>
      </c>
    </row>
    <row r="130" spans="1:7" x14ac:dyDescent="0.25">
      <c r="A130" t="s">
        <v>125</v>
      </c>
      <c r="B130">
        <v>0</v>
      </c>
      <c r="C130">
        <v>2</v>
      </c>
      <c r="D130">
        <v>2</v>
      </c>
      <c r="E130">
        <v>5</v>
      </c>
      <c r="F130">
        <v>1</v>
      </c>
      <c r="G130">
        <v>13</v>
      </c>
    </row>
    <row r="131" spans="1:7" x14ac:dyDescent="0.25">
      <c r="A131" t="s">
        <v>125</v>
      </c>
      <c r="B131">
        <v>0</v>
      </c>
      <c r="C131">
        <v>2</v>
      </c>
      <c r="D131">
        <v>3</v>
      </c>
      <c r="E131">
        <v>4</v>
      </c>
      <c r="F131">
        <v>0</v>
      </c>
      <c r="G131">
        <v>9</v>
      </c>
    </row>
    <row r="132" spans="1:7" x14ac:dyDescent="0.25">
      <c r="A132" t="s">
        <v>125</v>
      </c>
      <c r="B132">
        <v>0</v>
      </c>
      <c r="C132">
        <v>2</v>
      </c>
      <c r="D132">
        <v>4</v>
      </c>
      <c r="E132">
        <v>8</v>
      </c>
      <c r="F132">
        <v>0</v>
      </c>
      <c r="G132">
        <v>1</v>
      </c>
    </row>
    <row r="133" spans="1:7" x14ac:dyDescent="0.25">
      <c r="A133" t="s">
        <v>125</v>
      </c>
      <c r="B133">
        <v>0</v>
      </c>
      <c r="C133">
        <v>2</v>
      </c>
      <c r="D133">
        <v>5</v>
      </c>
      <c r="E133">
        <v>3</v>
      </c>
      <c r="F133">
        <v>1</v>
      </c>
      <c r="G133">
        <v>16</v>
      </c>
    </row>
    <row r="134" spans="1:7" x14ac:dyDescent="0.25">
      <c r="A134" t="s">
        <v>125</v>
      </c>
      <c r="B134">
        <v>0</v>
      </c>
      <c r="C134">
        <v>2</v>
      </c>
      <c r="D134">
        <v>8</v>
      </c>
      <c r="E134">
        <v>1</v>
      </c>
      <c r="F134">
        <v>0</v>
      </c>
      <c r="G134">
        <v>15</v>
      </c>
    </row>
    <row r="135" spans="1:7" x14ac:dyDescent="0.25">
      <c r="A135" t="s">
        <v>125</v>
      </c>
      <c r="B135">
        <v>0</v>
      </c>
      <c r="C135">
        <v>2</v>
      </c>
      <c r="D135">
        <v>9</v>
      </c>
      <c r="E135">
        <v>2</v>
      </c>
      <c r="F135">
        <v>0</v>
      </c>
      <c r="G135">
        <v>13</v>
      </c>
    </row>
    <row r="136" spans="1:7" x14ac:dyDescent="0.25">
      <c r="A136" t="s">
        <v>125</v>
      </c>
      <c r="B136">
        <v>1</v>
      </c>
      <c r="C136">
        <v>0</v>
      </c>
      <c r="D136">
        <v>4</v>
      </c>
      <c r="E136">
        <v>2</v>
      </c>
      <c r="F136">
        <v>1</v>
      </c>
      <c r="G136">
        <v>16</v>
      </c>
    </row>
    <row r="137" spans="1:7" x14ac:dyDescent="0.25">
      <c r="A137" t="s">
        <v>125</v>
      </c>
      <c r="B137">
        <v>1</v>
      </c>
      <c r="C137">
        <v>0</v>
      </c>
      <c r="D137">
        <v>5</v>
      </c>
      <c r="E137">
        <v>10</v>
      </c>
      <c r="F137">
        <v>0</v>
      </c>
      <c r="G137">
        <v>6</v>
      </c>
    </row>
    <row r="138" spans="1:7" x14ac:dyDescent="0.25">
      <c r="A138" t="s">
        <v>125</v>
      </c>
      <c r="B138">
        <v>1</v>
      </c>
      <c r="C138">
        <v>0</v>
      </c>
      <c r="D138">
        <v>6</v>
      </c>
      <c r="E138">
        <v>7</v>
      </c>
      <c r="F138">
        <v>1</v>
      </c>
      <c r="G138">
        <v>17</v>
      </c>
    </row>
    <row r="139" spans="1:7" x14ac:dyDescent="0.25">
      <c r="A139" t="s">
        <v>125</v>
      </c>
      <c r="B139">
        <v>1</v>
      </c>
      <c r="C139">
        <v>0</v>
      </c>
      <c r="D139">
        <v>7</v>
      </c>
      <c r="E139">
        <v>7</v>
      </c>
      <c r="F139">
        <v>0</v>
      </c>
      <c r="G139">
        <v>10</v>
      </c>
    </row>
    <row r="140" spans="1:7" x14ac:dyDescent="0.25">
      <c r="A140" t="s">
        <v>125</v>
      </c>
      <c r="B140">
        <v>1</v>
      </c>
      <c r="C140">
        <v>0</v>
      </c>
      <c r="D140">
        <v>8</v>
      </c>
      <c r="E140">
        <v>12</v>
      </c>
      <c r="F140">
        <v>1</v>
      </c>
      <c r="G140">
        <v>16</v>
      </c>
    </row>
    <row r="141" spans="1:7" x14ac:dyDescent="0.25">
      <c r="A141" t="s">
        <v>125</v>
      </c>
      <c r="B141">
        <v>1</v>
      </c>
      <c r="C141">
        <v>0</v>
      </c>
      <c r="D141">
        <v>9</v>
      </c>
      <c r="E141">
        <v>15</v>
      </c>
      <c r="F141">
        <v>0</v>
      </c>
      <c r="G141">
        <v>1</v>
      </c>
    </row>
    <row r="142" spans="1:7" x14ac:dyDescent="0.25">
      <c r="A142" t="s">
        <v>125</v>
      </c>
      <c r="B142">
        <v>1</v>
      </c>
      <c r="C142">
        <v>1</v>
      </c>
      <c r="D142">
        <v>5</v>
      </c>
      <c r="E142">
        <v>1</v>
      </c>
      <c r="F142">
        <v>1</v>
      </c>
      <c r="G142">
        <v>17</v>
      </c>
    </row>
    <row r="143" spans="1:7" x14ac:dyDescent="0.25">
      <c r="A143" t="s">
        <v>125</v>
      </c>
      <c r="B143">
        <v>1</v>
      </c>
      <c r="C143">
        <v>1</v>
      </c>
      <c r="D143">
        <v>6</v>
      </c>
      <c r="E143">
        <v>9</v>
      </c>
      <c r="F143">
        <v>0</v>
      </c>
      <c r="G143">
        <v>8</v>
      </c>
    </row>
    <row r="144" spans="1:7" x14ac:dyDescent="0.25">
      <c r="A144" t="s">
        <v>125</v>
      </c>
      <c r="B144">
        <v>1</v>
      </c>
      <c r="C144">
        <v>1</v>
      </c>
      <c r="D144">
        <v>8</v>
      </c>
      <c r="E144">
        <v>10</v>
      </c>
      <c r="F144">
        <v>1</v>
      </c>
      <c r="G144">
        <v>16</v>
      </c>
    </row>
    <row r="145" spans="1:7" x14ac:dyDescent="0.25">
      <c r="A145" t="s">
        <v>125</v>
      </c>
      <c r="B145">
        <v>1</v>
      </c>
      <c r="C145">
        <v>1</v>
      </c>
      <c r="D145">
        <v>9</v>
      </c>
      <c r="E145">
        <v>3</v>
      </c>
      <c r="F145">
        <v>0</v>
      </c>
      <c r="G145">
        <v>13</v>
      </c>
    </row>
    <row r="146" spans="1:7" x14ac:dyDescent="0.25">
      <c r="A146" t="s">
        <v>125</v>
      </c>
      <c r="B146">
        <v>1</v>
      </c>
      <c r="C146">
        <v>2</v>
      </c>
      <c r="D146">
        <v>7</v>
      </c>
      <c r="E146">
        <v>12</v>
      </c>
      <c r="F146">
        <v>1</v>
      </c>
      <c r="G146">
        <v>6</v>
      </c>
    </row>
    <row r="147" spans="1:7" x14ac:dyDescent="0.25">
      <c r="A147" t="s">
        <v>125</v>
      </c>
      <c r="B147">
        <v>1</v>
      </c>
      <c r="C147">
        <v>2</v>
      </c>
      <c r="D147">
        <v>8</v>
      </c>
      <c r="E147">
        <v>7</v>
      </c>
      <c r="F147">
        <v>1</v>
      </c>
      <c r="G147">
        <v>17</v>
      </c>
    </row>
    <row r="148" spans="1:7" x14ac:dyDescent="0.25">
      <c r="A148" t="s">
        <v>125</v>
      </c>
      <c r="B148">
        <v>1</v>
      </c>
      <c r="C148">
        <v>2</v>
      </c>
      <c r="D148">
        <v>9</v>
      </c>
      <c r="E148">
        <v>3</v>
      </c>
      <c r="F148">
        <v>0</v>
      </c>
      <c r="G148">
        <v>14</v>
      </c>
    </row>
    <row r="149" spans="1:7" x14ac:dyDescent="0.25">
      <c r="A149" t="s">
        <v>126</v>
      </c>
      <c r="B149">
        <v>0</v>
      </c>
      <c r="C149">
        <v>0</v>
      </c>
      <c r="D149">
        <v>0</v>
      </c>
      <c r="E149">
        <v>10</v>
      </c>
      <c r="F149">
        <v>1</v>
      </c>
      <c r="G149">
        <v>8</v>
      </c>
    </row>
    <row r="150" spans="1:7" x14ac:dyDescent="0.25">
      <c r="A150" t="s">
        <v>126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7</v>
      </c>
    </row>
    <row r="151" spans="1:7" x14ac:dyDescent="0.25">
      <c r="A151" t="s">
        <v>126</v>
      </c>
      <c r="B151">
        <v>0</v>
      </c>
      <c r="C151">
        <v>0</v>
      </c>
      <c r="D151">
        <v>2</v>
      </c>
      <c r="E151">
        <v>1</v>
      </c>
      <c r="F151">
        <v>0</v>
      </c>
      <c r="G151">
        <v>6</v>
      </c>
    </row>
    <row r="152" spans="1:7" x14ac:dyDescent="0.25">
      <c r="A152" t="s">
        <v>126</v>
      </c>
      <c r="B152">
        <v>0</v>
      </c>
      <c r="C152">
        <v>0</v>
      </c>
      <c r="D152">
        <v>3</v>
      </c>
      <c r="E152">
        <v>0</v>
      </c>
      <c r="F152">
        <v>0</v>
      </c>
      <c r="G152">
        <v>6</v>
      </c>
    </row>
    <row r="153" spans="1:7" x14ac:dyDescent="0.25">
      <c r="A153" t="s">
        <v>126</v>
      </c>
      <c r="B153">
        <v>0</v>
      </c>
      <c r="C153">
        <v>0</v>
      </c>
      <c r="D153">
        <v>4</v>
      </c>
      <c r="E153">
        <v>2</v>
      </c>
      <c r="F153">
        <v>0</v>
      </c>
      <c r="G153">
        <v>4</v>
      </c>
    </row>
    <row r="154" spans="1:7" x14ac:dyDescent="0.25">
      <c r="A154" t="s">
        <v>126</v>
      </c>
      <c r="B154">
        <v>0</v>
      </c>
      <c r="C154">
        <v>0</v>
      </c>
      <c r="D154">
        <v>5</v>
      </c>
      <c r="E154">
        <v>5</v>
      </c>
      <c r="F154">
        <v>1</v>
      </c>
      <c r="G154">
        <v>17</v>
      </c>
    </row>
    <row r="155" spans="1:7" x14ac:dyDescent="0.25">
      <c r="A155" t="s">
        <v>126</v>
      </c>
      <c r="B155">
        <v>0</v>
      </c>
      <c r="C155">
        <v>0</v>
      </c>
      <c r="D155">
        <v>6</v>
      </c>
      <c r="E155">
        <v>2</v>
      </c>
      <c r="F155">
        <v>0</v>
      </c>
      <c r="G155">
        <v>15</v>
      </c>
    </row>
    <row r="156" spans="1:7" x14ac:dyDescent="0.25">
      <c r="A156" t="s">
        <v>126</v>
      </c>
      <c r="B156">
        <v>0</v>
      </c>
      <c r="C156">
        <v>0</v>
      </c>
      <c r="D156">
        <v>7</v>
      </c>
      <c r="E156">
        <v>2</v>
      </c>
      <c r="F156">
        <v>0</v>
      </c>
      <c r="G156">
        <v>13</v>
      </c>
    </row>
    <row r="157" spans="1:7" x14ac:dyDescent="0.25">
      <c r="A157" t="s">
        <v>126</v>
      </c>
      <c r="B157">
        <v>0</v>
      </c>
      <c r="C157">
        <v>0</v>
      </c>
      <c r="D157">
        <v>8</v>
      </c>
      <c r="E157">
        <v>0</v>
      </c>
      <c r="F157">
        <v>0</v>
      </c>
      <c r="G157">
        <v>13</v>
      </c>
    </row>
    <row r="158" spans="1:7" x14ac:dyDescent="0.25">
      <c r="A158" t="s">
        <v>126</v>
      </c>
      <c r="B158">
        <v>0</v>
      </c>
      <c r="C158">
        <v>0</v>
      </c>
      <c r="D158">
        <v>9</v>
      </c>
      <c r="E158">
        <v>0</v>
      </c>
      <c r="F158">
        <v>0</v>
      </c>
      <c r="G158">
        <v>13</v>
      </c>
    </row>
    <row r="159" spans="1:7" x14ac:dyDescent="0.25">
      <c r="A159" t="s">
        <v>126</v>
      </c>
      <c r="B159">
        <v>0</v>
      </c>
      <c r="C159">
        <v>1</v>
      </c>
      <c r="D159">
        <v>0</v>
      </c>
      <c r="E159">
        <v>21</v>
      </c>
      <c r="F159">
        <v>2</v>
      </c>
      <c r="G159">
        <v>15</v>
      </c>
    </row>
    <row r="160" spans="1:7" x14ac:dyDescent="0.25">
      <c r="A160" t="s">
        <v>126</v>
      </c>
      <c r="B160">
        <v>0</v>
      </c>
      <c r="C160">
        <v>1</v>
      </c>
      <c r="D160">
        <v>2</v>
      </c>
      <c r="E160">
        <v>2</v>
      </c>
      <c r="F160">
        <v>0</v>
      </c>
      <c r="G160">
        <v>13</v>
      </c>
    </row>
    <row r="161" spans="1:7" x14ac:dyDescent="0.25">
      <c r="A161" t="s">
        <v>126</v>
      </c>
      <c r="B161">
        <v>0</v>
      </c>
      <c r="C161">
        <v>1</v>
      </c>
      <c r="D161">
        <v>3</v>
      </c>
      <c r="E161">
        <v>3</v>
      </c>
      <c r="F161">
        <v>0</v>
      </c>
      <c r="G161">
        <v>10</v>
      </c>
    </row>
    <row r="162" spans="1:7" x14ac:dyDescent="0.25">
      <c r="A162" t="s">
        <v>126</v>
      </c>
      <c r="B162">
        <v>0</v>
      </c>
      <c r="C162">
        <v>1</v>
      </c>
      <c r="D162">
        <v>4</v>
      </c>
      <c r="E162">
        <v>3</v>
      </c>
      <c r="F162">
        <v>0</v>
      </c>
      <c r="G162">
        <v>7</v>
      </c>
    </row>
    <row r="163" spans="1:7" x14ac:dyDescent="0.25">
      <c r="A163" t="s">
        <v>126</v>
      </c>
      <c r="B163">
        <v>0</v>
      </c>
      <c r="C163">
        <v>1</v>
      </c>
      <c r="D163">
        <v>5</v>
      </c>
      <c r="E163">
        <v>4</v>
      </c>
      <c r="F163">
        <v>0</v>
      </c>
      <c r="G163">
        <v>3</v>
      </c>
    </row>
    <row r="164" spans="1:7" x14ac:dyDescent="0.25">
      <c r="A164" t="s">
        <v>126</v>
      </c>
      <c r="B164">
        <v>0</v>
      </c>
      <c r="C164">
        <v>1</v>
      </c>
      <c r="D164">
        <v>6</v>
      </c>
      <c r="E164">
        <v>3</v>
      </c>
      <c r="F164">
        <v>0</v>
      </c>
      <c r="G164">
        <v>0</v>
      </c>
    </row>
    <row r="165" spans="1:7" x14ac:dyDescent="0.25">
      <c r="A165" t="s">
        <v>126</v>
      </c>
      <c r="B165">
        <v>0</v>
      </c>
      <c r="C165">
        <v>1</v>
      </c>
      <c r="D165">
        <v>7</v>
      </c>
      <c r="E165">
        <v>7</v>
      </c>
      <c r="F165">
        <v>1</v>
      </c>
      <c r="G165">
        <v>11</v>
      </c>
    </row>
    <row r="166" spans="1:7" x14ac:dyDescent="0.25">
      <c r="A166" t="s">
        <v>126</v>
      </c>
      <c r="B166">
        <v>0</v>
      </c>
      <c r="C166">
        <v>1</v>
      </c>
      <c r="D166">
        <v>8</v>
      </c>
      <c r="E166">
        <v>4</v>
      </c>
      <c r="F166">
        <v>0</v>
      </c>
      <c r="G166">
        <v>7</v>
      </c>
    </row>
    <row r="167" spans="1:7" x14ac:dyDescent="0.25">
      <c r="A167" t="s">
        <v>126</v>
      </c>
      <c r="B167">
        <v>0</v>
      </c>
      <c r="C167">
        <v>1</v>
      </c>
      <c r="D167">
        <v>9</v>
      </c>
      <c r="E167">
        <v>1</v>
      </c>
      <c r="F167">
        <v>0</v>
      </c>
      <c r="G167">
        <v>6</v>
      </c>
    </row>
    <row r="168" spans="1:7" x14ac:dyDescent="0.25">
      <c r="A168" t="s">
        <v>126</v>
      </c>
      <c r="B168">
        <v>0</v>
      </c>
      <c r="C168">
        <v>2</v>
      </c>
      <c r="D168">
        <v>0</v>
      </c>
      <c r="E168">
        <v>1</v>
      </c>
      <c r="F168">
        <v>1</v>
      </c>
      <c r="G168">
        <v>17</v>
      </c>
    </row>
    <row r="169" spans="1:7" x14ac:dyDescent="0.25">
      <c r="A169" t="s">
        <v>126</v>
      </c>
      <c r="B169">
        <v>0</v>
      </c>
      <c r="C169">
        <v>2</v>
      </c>
      <c r="D169">
        <v>2</v>
      </c>
      <c r="E169">
        <v>3</v>
      </c>
      <c r="F169">
        <v>0</v>
      </c>
      <c r="G169">
        <v>14</v>
      </c>
    </row>
    <row r="170" spans="1:7" x14ac:dyDescent="0.25">
      <c r="A170" t="s">
        <v>126</v>
      </c>
      <c r="B170">
        <v>0</v>
      </c>
      <c r="C170">
        <v>2</v>
      </c>
      <c r="D170">
        <v>3</v>
      </c>
      <c r="E170">
        <v>3</v>
      </c>
      <c r="F170">
        <v>0</v>
      </c>
      <c r="G170">
        <v>11</v>
      </c>
    </row>
    <row r="171" spans="1:7" x14ac:dyDescent="0.25">
      <c r="A171" t="s">
        <v>126</v>
      </c>
      <c r="B171">
        <v>0</v>
      </c>
      <c r="C171">
        <v>2</v>
      </c>
      <c r="D171">
        <v>4</v>
      </c>
      <c r="E171">
        <v>5</v>
      </c>
      <c r="F171">
        <v>0</v>
      </c>
      <c r="G171">
        <v>6</v>
      </c>
    </row>
    <row r="172" spans="1:7" x14ac:dyDescent="0.25">
      <c r="A172" t="s">
        <v>126</v>
      </c>
      <c r="B172">
        <v>0</v>
      </c>
      <c r="C172">
        <v>2</v>
      </c>
      <c r="D172">
        <v>5</v>
      </c>
      <c r="E172">
        <v>2</v>
      </c>
      <c r="F172">
        <v>0</v>
      </c>
      <c r="G172">
        <v>4</v>
      </c>
    </row>
    <row r="173" spans="1:7" x14ac:dyDescent="0.25">
      <c r="A173" t="s">
        <v>126</v>
      </c>
      <c r="B173">
        <v>0</v>
      </c>
      <c r="C173">
        <v>2</v>
      </c>
      <c r="D173">
        <v>7</v>
      </c>
      <c r="E173">
        <v>2</v>
      </c>
      <c r="F173">
        <v>0</v>
      </c>
      <c r="G173">
        <v>2</v>
      </c>
    </row>
    <row r="174" spans="1:7" x14ac:dyDescent="0.25">
      <c r="A174" t="s">
        <v>126</v>
      </c>
      <c r="B174">
        <v>0</v>
      </c>
      <c r="C174">
        <v>2</v>
      </c>
      <c r="D174">
        <v>8</v>
      </c>
      <c r="E174">
        <v>4</v>
      </c>
      <c r="F174">
        <v>1</v>
      </c>
      <c r="G174">
        <v>16</v>
      </c>
    </row>
    <row r="175" spans="1:7" x14ac:dyDescent="0.25">
      <c r="A175" t="s">
        <v>126</v>
      </c>
      <c r="B175">
        <v>0</v>
      </c>
      <c r="C175">
        <v>2</v>
      </c>
      <c r="D175">
        <v>9</v>
      </c>
      <c r="E175">
        <v>5</v>
      </c>
      <c r="F175">
        <v>0</v>
      </c>
      <c r="G175">
        <v>11</v>
      </c>
    </row>
    <row r="176" spans="1:7" x14ac:dyDescent="0.25">
      <c r="A176" t="s">
        <v>126</v>
      </c>
      <c r="B176">
        <v>1</v>
      </c>
      <c r="C176">
        <v>0</v>
      </c>
      <c r="D176">
        <v>5</v>
      </c>
      <c r="E176">
        <v>1</v>
      </c>
      <c r="F176">
        <v>1</v>
      </c>
      <c r="G176">
        <v>17</v>
      </c>
    </row>
    <row r="177" spans="1:7" x14ac:dyDescent="0.25">
      <c r="A177" t="s">
        <v>126</v>
      </c>
      <c r="B177">
        <v>1</v>
      </c>
      <c r="C177">
        <v>0</v>
      </c>
      <c r="D177">
        <v>8</v>
      </c>
      <c r="E177">
        <v>6</v>
      </c>
      <c r="F177">
        <v>0</v>
      </c>
      <c r="G177">
        <v>11</v>
      </c>
    </row>
    <row r="178" spans="1:7" x14ac:dyDescent="0.25">
      <c r="A178" t="s">
        <v>126</v>
      </c>
      <c r="B178">
        <v>1</v>
      </c>
      <c r="C178">
        <v>0</v>
      </c>
      <c r="D178">
        <v>9</v>
      </c>
      <c r="E178">
        <v>14</v>
      </c>
      <c r="F178">
        <v>1</v>
      </c>
      <c r="G178">
        <v>15</v>
      </c>
    </row>
    <row r="179" spans="1:7" x14ac:dyDescent="0.25">
      <c r="A179" t="s">
        <v>126</v>
      </c>
      <c r="B179">
        <v>1</v>
      </c>
      <c r="C179">
        <v>1</v>
      </c>
      <c r="D179">
        <v>5</v>
      </c>
      <c r="E179">
        <v>3</v>
      </c>
      <c r="F179">
        <v>1</v>
      </c>
      <c r="G179">
        <v>15</v>
      </c>
    </row>
    <row r="180" spans="1:7" x14ac:dyDescent="0.25">
      <c r="A180" t="s">
        <v>126</v>
      </c>
      <c r="B180">
        <v>1</v>
      </c>
      <c r="C180">
        <v>1</v>
      </c>
      <c r="D180">
        <v>6</v>
      </c>
      <c r="E180">
        <v>2</v>
      </c>
      <c r="F180">
        <v>0</v>
      </c>
      <c r="G180">
        <v>13</v>
      </c>
    </row>
    <row r="181" spans="1:7" x14ac:dyDescent="0.25">
      <c r="A181" t="s">
        <v>126</v>
      </c>
      <c r="B181">
        <v>1</v>
      </c>
      <c r="C181">
        <v>1</v>
      </c>
      <c r="D181">
        <v>7</v>
      </c>
      <c r="E181">
        <v>1</v>
      </c>
      <c r="F181">
        <v>0</v>
      </c>
      <c r="G181">
        <v>12</v>
      </c>
    </row>
    <row r="182" spans="1:7" x14ac:dyDescent="0.25">
      <c r="A182" t="s">
        <v>126</v>
      </c>
      <c r="B182">
        <v>1</v>
      </c>
      <c r="C182">
        <v>1</v>
      </c>
      <c r="D182">
        <v>8</v>
      </c>
      <c r="E182">
        <v>2</v>
      </c>
      <c r="F182">
        <v>0</v>
      </c>
      <c r="G182">
        <v>10</v>
      </c>
    </row>
    <row r="183" spans="1:7" x14ac:dyDescent="0.25">
      <c r="A183" t="s">
        <v>126</v>
      </c>
      <c r="B183">
        <v>1</v>
      </c>
      <c r="C183">
        <v>1</v>
      </c>
      <c r="D183">
        <v>9</v>
      </c>
      <c r="E183">
        <v>1</v>
      </c>
      <c r="F183">
        <v>0</v>
      </c>
      <c r="G183">
        <v>9</v>
      </c>
    </row>
    <row r="184" spans="1:7" x14ac:dyDescent="0.25">
      <c r="A184" t="s">
        <v>126</v>
      </c>
      <c r="B184">
        <v>1</v>
      </c>
      <c r="C184">
        <v>2</v>
      </c>
      <c r="D184">
        <v>6</v>
      </c>
      <c r="E184">
        <v>5</v>
      </c>
      <c r="F184">
        <v>1</v>
      </c>
      <c r="G184">
        <v>13</v>
      </c>
    </row>
    <row r="185" spans="1:7" x14ac:dyDescent="0.25">
      <c r="A185" t="s">
        <v>126</v>
      </c>
      <c r="B185">
        <v>1</v>
      </c>
      <c r="C185">
        <v>2</v>
      </c>
      <c r="D185">
        <v>7</v>
      </c>
      <c r="E185">
        <v>7</v>
      </c>
      <c r="F185">
        <v>0</v>
      </c>
      <c r="G185">
        <v>6</v>
      </c>
    </row>
    <row r="186" spans="1:7" x14ac:dyDescent="0.25">
      <c r="A186" t="s">
        <v>127</v>
      </c>
      <c r="B186">
        <v>0</v>
      </c>
      <c r="C186">
        <v>0</v>
      </c>
      <c r="D186">
        <v>0</v>
      </c>
      <c r="E186">
        <v>24</v>
      </c>
      <c r="F186">
        <v>2</v>
      </c>
      <c r="G186">
        <v>12</v>
      </c>
    </row>
    <row r="187" spans="1:7" x14ac:dyDescent="0.25">
      <c r="A187" t="s">
        <v>127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12</v>
      </c>
    </row>
    <row r="188" spans="1:7" x14ac:dyDescent="0.25">
      <c r="A188" t="s">
        <v>127</v>
      </c>
      <c r="B188">
        <v>0</v>
      </c>
      <c r="C188">
        <v>0</v>
      </c>
      <c r="D188">
        <v>2</v>
      </c>
      <c r="E188">
        <v>0</v>
      </c>
      <c r="F188">
        <v>0</v>
      </c>
      <c r="G188">
        <v>12</v>
      </c>
    </row>
    <row r="189" spans="1:7" x14ac:dyDescent="0.25">
      <c r="A189" t="s">
        <v>127</v>
      </c>
      <c r="B189">
        <v>0</v>
      </c>
      <c r="C189">
        <v>0</v>
      </c>
      <c r="D189">
        <v>3</v>
      </c>
      <c r="E189">
        <v>0</v>
      </c>
      <c r="F189">
        <v>0</v>
      </c>
      <c r="G189">
        <v>12</v>
      </c>
    </row>
    <row r="190" spans="1:7" x14ac:dyDescent="0.25">
      <c r="A190" t="s">
        <v>127</v>
      </c>
      <c r="B190">
        <v>0</v>
      </c>
      <c r="C190">
        <v>0</v>
      </c>
      <c r="D190">
        <v>4</v>
      </c>
      <c r="E190">
        <v>0</v>
      </c>
      <c r="F190">
        <v>0</v>
      </c>
      <c r="G190">
        <v>12</v>
      </c>
    </row>
    <row r="191" spans="1:7" x14ac:dyDescent="0.25">
      <c r="A191" t="s">
        <v>127</v>
      </c>
      <c r="B191">
        <v>0</v>
      </c>
      <c r="C191">
        <v>0</v>
      </c>
      <c r="D191">
        <v>5</v>
      </c>
      <c r="E191">
        <v>0</v>
      </c>
      <c r="F191">
        <v>0</v>
      </c>
      <c r="G191">
        <v>12</v>
      </c>
    </row>
    <row r="192" spans="1:7" x14ac:dyDescent="0.25">
      <c r="A192" t="s">
        <v>127</v>
      </c>
      <c r="B192">
        <v>0</v>
      </c>
      <c r="C192">
        <v>0</v>
      </c>
      <c r="D192">
        <v>6</v>
      </c>
      <c r="E192">
        <v>0</v>
      </c>
      <c r="F192">
        <v>0</v>
      </c>
      <c r="G192">
        <v>12</v>
      </c>
    </row>
    <row r="193" spans="1:7" x14ac:dyDescent="0.25">
      <c r="A193" t="s">
        <v>127</v>
      </c>
      <c r="B193">
        <v>0</v>
      </c>
      <c r="C193">
        <v>0</v>
      </c>
      <c r="D193">
        <v>7</v>
      </c>
      <c r="E193">
        <v>0</v>
      </c>
      <c r="F193">
        <v>0</v>
      </c>
      <c r="G193">
        <v>12</v>
      </c>
    </row>
    <row r="194" spans="1:7" x14ac:dyDescent="0.25">
      <c r="A194" t="s">
        <v>127</v>
      </c>
      <c r="B194">
        <v>0</v>
      </c>
      <c r="C194">
        <v>0</v>
      </c>
      <c r="D194">
        <v>8</v>
      </c>
      <c r="E194">
        <v>0</v>
      </c>
      <c r="F194">
        <v>0</v>
      </c>
      <c r="G194">
        <v>12</v>
      </c>
    </row>
    <row r="195" spans="1:7" x14ac:dyDescent="0.25">
      <c r="A195" t="s">
        <v>127</v>
      </c>
      <c r="B195">
        <v>0</v>
      </c>
      <c r="C195">
        <v>0</v>
      </c>
      <c r="D195">
        <v>9</v>
      </c>
      <c r="E195">
        <v>0</v>
      </c>
      <c r="F195">
        <v>0</v>
      </c>
      <c r="G195">
        <v>12</v>
      </c>
    </row>
    <row r="196" spans="1:7" x14ac:dyDescent="0.25">
      <c r="A196" t="s">
        <v>127</v>
      </c>
      <c r="B196">
        <v>0</v>
      </c>
      <c r="C196">
        <v>1</v>
      </c>
      <c r="D196">
        <v>0</v>
      </c>
      <c r="E196">
        <v>19</v>
      </c>
      <c r="F196">
        <v>2</v>
      </c>
      <c r="G196">
        <v>17</v>
      </c>
    </row>
    <row r="197" spans="1:7" x14ac:dyDescent="0.25">
      <c r="A197" t="s">
        <v>127</v>
      </c>
      <c r="B197">
        <v>0</v>
      </c>
      <c r="C197">
        <v>1</v>
      </c>
      <c r="D197">
        <v>1</v>
      </c>
      <c r="E197">
        <v>6</v>
      </c>
      <c r="F197">
        <v>0</v>
      </c>
      <c r="G197">
        <v>11</v>
      </c>
    </row>
    <row r="198" spans="1:7" x14ac:dyDescent="0.25">
      <c r="A198" t="s">
        <v>127</v>
      </c>
      <c r="B198">
        <v>0</v>
      </c>
      <c r="C198">
        <v>1</v>
      </c>
      <c r="D198">
        <v>2</v>
      </c>
      <c r="E198">
        <v>3</v>
      </c>
      <c r="F198">
        <v>0</v>
      </c>
      <c r="G198">
        <v>8</v>
      </c>
    </row>
    <row r="199" spans="1:7" x14ac:dyDescent="0.25">
      <c r="A199" t="s">
        <v>127</v>
      </c>
      <c r="B199">
        <v>0</v>
      </c>
      <c r="C199">
        <v>1</v>
      </c>
      <c r="D199">
        <v>3</v>
      </c>
      <c r="E199">
        <v>3</v>
      </c>
      <c r="F199">
        <v>0</v>
      </c>
      <c r="G199">
        <v>5</v>
      </c>
    </row>
    <row r="200" spans="1:7" x14ac:dyDescent="0.25">
      <c r="A200" t="s">
        <v>127</v>
      </c>
      <c r="B200">
        <v>0</v>
      </c>
      <c r="C200">
        <v>1</v>
      </c>
      <c r="D200">
        <v>4</v>
      </c>
      <c r="E200">
        <v>6</v>
      </c>
      <c r="F200">
        <v>1</v>
      </c>
      <c r="G200">
        <v>17</v>
      </c>
    </row>
    <row r="201" spans="1:7" x14ac:dyDescent="0.25">
      <c r="A201" t="s">
        <v>127</v>
      </c>
      <c r="B201">
        <v>0</v>
      </c>
      <c r="C201">
        <v>1</v>
      </c>
      <c r="D201">
        <v>5</v>
      </c>
      <c r="E201">
        <v>4</v>
      </c>
      <c r="F201">
        <v>0</v>
      </c>
      <c r="G201">
        <v>13</v>
      </c>
    </row>
    <row r="202" spans="1:7" x14ac:dyDescent="0.25">
      <c r="A202" t="s">
        <v>127</v>
      </c>
      <c r="B202">
        <v>0</v>
      </c>
      <c r="C202">
        <v>1</v>
      </c>
      <c r="D202">
        <v>6</v>
      </c>
      <c r="E202">
        <v>8</v>
      </c>
      <c r="F202">
        <v>0</v>
      </c>
      <c r="G202">
        <v>5</v>
      </c>
    </row>
    <row r="203" spans="1:7" x14ac:dyDescent="0.25">
      <c r="A203" t="s">
        <v>127</v>
      </c>
      <c r="B203">
        <v>0</v>
      </c>
      <c r="C203">
        <v>1</v>
      </c>
      <c r="D203">
        <v>7</v>
      </c>
      <c r="E203">
        <v>10</v>
      </c>
      <c r="F203">
        <v>1</v>
      </c>
      <c r="G203">
        <v>13</v>
      </c>
    </row>
    <row r="204" spans="1:7" x14ac:dyDescent="0.25">
      <c r="A204" t="s">
        <v>127</v>
      </c>
      <c r="B204">
        <v>0</v>
      </c>
      <c r="C204">
        <v>1</v>
      </c>
      <c r="D204">
        <v>8</v>
      </c>
      <c r="E204">
        <v>5</v>
      </c>
      <c r="F204">
        <v>0</v>
      </c>
      <c r="G204">
        <v>8</v>
      </c>
    </row>
    <row r="205" spans="1:7" x14ac:dyDescent="0.25">
      <c r="A205" t="s">
        <v>127</v>
      </c>
      <c r="B205">
        <v>0</v>
      </c>
      <c r="C205">
        <v>2</v>
      </c>
      <c r="D205">
        <v>1</v>
      </c>
      <c r="E205">
        <v>1</v>
      </c>
      <c r="F205">
        <v>1</v>
      </c>
      <c r="G205">
        <v>17</v>
      </c>
    </row>
    <row r="206" spans="1:7" x14ac:dyDescent="0.25">
      <c r="A206" t="s">
        <v>127</v>
      </c>
      <c r="B206">
        <v>0</v>
      </c>
      <c r="C206">
        <v>2</v>
      </c>
      <c r="D206">
        <v>2</v>
      </c>
      <c r="E206">
        <v>7</v>
      </c>
      <c r="F206">
        <v>0</v>
      </c>
      <c r="G206">
        <v>10</v>
      </c>
    </row>
    <row r="207" spans="1:7" x14ac:dyDescent="0.25">
      <c r="A207" t="s">
        <v>127</v>
      </c>
      <c r="B207">
        <v>0</v>
      </c>
      <c r="C207">
        <v>2</v>
      </c>
      <c r="D207">
        <v>3</v>
      </c>
      <c r="E207">
        <v>8</v>
      </c>
      <c r="F207">
        <v>0</v>
      </c>
      <c r="G207">
        <v>2</v>
      </c>
    </row>
    <row r="208" spans="1:7" x14ac:dyDescent="0.25">
      <c r="A208" t="s">
        <v>127</v>
      </c>
      <c r="B208">
        <v>0</v>
      </c>
      <c r="C208">
        <v>2</v>
      </c>
      <c r="D208">
        <v>4</v>
      </c>
      <c r="E208">
        <v>8</v>
      </c>
      <c r="F208">
        <v>1</v>
      </c>
      <c r="G208">
        <v>12</v>
      </c>
    </row>
    <row r="209" spans="1:7" x14ac:dyDescent="0.25">
      <c r="A209" t="s">
        <v>127</v>
      </c>
      <c r="B209">
        <v>0</v>
      </c>
      <c r="C209">
        <v>2</v>
      </c>
      <c r="D209">
        <v>5</v>
      </c>
      <c r="E209">
        <v>4</v>
      </c>
      <c r="F209">
        <v>0</v>
      </c>
      <c r="G209">
        <v>8</v>
      </c>
    </row>
    <row r="210" spans="1:7" x14ac:dyDescent="0.25">
      <c r="A210" t="s">
        <v>127</v>
      </c>
      <c r="B210">
        <v>0</v>
      </c>
      <c r="C210">
        <v>2</v>
      </c>
      <c r="D210">
        <v>6</v>
      </c>
      <c r="E210">
        <v>2</v>
      </c>
      <c r="F210">
        <v>0</v>
      </c>
      <c r="G210">
        <v>6</v>
      </c>
    </row>
    <row r="211" spans="1:7" x14ac:dyDescent="0.25">
      <c r="A211" t="s">
        <v>127</v>
      </c>
      <c r="B211">
        <v>0</v>
      </c>
      <c r="C211">
        <v>2</v>
      </c>
      <c r="D211">
        <v>7</v>
      </c>
      <c r="E211">
        <v>2</v>
      </c>
      <c r="F211">
        <v>0</v>
      </c>
      <c r="G211">
        <v>4</v>
      </c>
    </row>
    <row r="212" spans="1:7" x14ac:dyDescent="0.25">
      <c r="A212" t="s">
        <v>127</v>
      </c>
      <c r="B212">
        <v>0</v>
      </c>
      <c r="C212">
        <v>2</v>
      </c>
      <c r="D212">
        <v>8</v>
      </c>
      <c r="E212">
        <v>1</v>
      </c>
      <c r="F212">
        <v>0</v>
      </c>
      <c r="G212">
        <v>3</v>
      </c>
    </row>
    <row r="213" spans="1:7" x14ac:dyDescent="0.25">
      <c r="A213" t="s">
        <v>127</v>
      </c>
      <c r="B213">
        <v>0</v>
      </c>
      <c r="C213">
        <v>2</v>
      </c>
      <c r="D213">
        <v>9</v>
      </c>
      <c r="E213">
        <v>18</v>
      </c>
      <c r="F213">
        <v>1</v>
      </c>
      <c r="G213">
        <v>3</v>
      </c>
    </row>
    <row r="214" spans="1:7" x14ac:dyDescent="0.25">
      <c r="A214" t="s">
        <v>127</v>
      </c>
      <c r="B214">
        <v>1</v>
      </c>
      <c r="C214">
        <v>0</v>
      </c>
      <c r="D214">
        <v>4</v>
      </c>
      <c r="E214">
        <v>3</v>
      </c>
      <c r="F214">
        <v>1</v>
      </c>
      <c r="G214">
        <v>15</v>
      </c>
    </row>
    <row r="215" spans="1:7" x14ac:dyDescent="0.25">
      <c r="A215" t="s">
        <v>127</v>
      </c>
      <c r="B215">
        <v>1</v>
      </c>
      <c r="C215">
        <v>0</v>
      </c>
      <c r="D215">
        <v>5</v>
      </c>
      <c r="E215">
        <v>11</v>
      </c>
      <c r="F215">
        <v>0</v>
      </c>
      <c r="G215">
        <v>4</v>
      </c>
    </row>
    <row r="216" spans="1:7" x14ac:dyDescent="0.25">
      <c r="A216" t="s">
        <v>127</v>
      </c>
      <c r="B216">
        <v>1</v>
      </c>
      <c r="C216">
        <v>0</v>
      </c>
      <c r="D216">
        <v>6</v>
      </c>
      <c r="E216">
        <v>2</v>
      </c>
      <c r="F216">
        <v>0</v>
      </c>
      <c r="G216">
        <v>2</v>
      </c>
    </row>
    <row r="217" spans="1:7" x14ac:dyDescent="0.25">
      <c r="A217" t="s">
        <v>127</v>
      </c>
      <c r="B217">
        <v>1</v>
      </c>
      <c r="C217">
        <v>0</v>
      </c>
      <c r="D217">
        <v>7</v>
      </c>
      <c r="E217">
        <v>4</v>
      </c>
      <c r="F217">
        <v>1</v>
      </c>
      <c r="G217">
        <v>16</v>
      </c>
    </row>
    <row r="218" spans="1:7" x14ac:dyDescent="0.25">
      <c r="A218" t="s">
        <v>127</v>
      </c>
      <c r="B218">
        <v>1</v>
      </c>
      <c r="C218">
        <v>1</v>
      </c>
      <c r="D218">
        <v>5</v>
      </c>
      <c r="E218">
        <v>6</v>
      </c>
      <c r="F218">
        <v>1</v>
      </c>
      <c r="G218">
        <v>12</v>
      </c>
    </row>
    <row r="219" spans="1:7" x14ac:dyDescent="0.25">
      <c r="A219" t="s">
        <v>127</v>
      </c>
      <c r="B219">
        <v>1</v>
      </c>
      <c r="C219">
        <v>1</v>
      </c>
      <c r="D219">
        <v>6</v>
      </c>
      <c r="E219">
        <v>12</v>
      </c>
      <c r="F219">
        <v>0</v>
      </c>
      <c r="G219">
        <v>0</v>
      </c>
    </row>
    <row r="220" spans="1:7" x14ac:dyDescent="0.25">
      <c r="A220" t="s">
        <v>127</v>
      </c>
      <c r="B220">
        <v>1</v>
      </c>
      <c r="C220">
        <v>1</v>
      </c>
      <c r="D220">
        <v>7</v>
      </c>
      <c r="E220">
        <v>1</v>
      </c>
      <c r="F220">
        <v>1</v>
      </c>
      <c r="G220">
        <v>17</v>
      </c>
    </row>
    <row r="221" spans="1:7" x14ac:dyDescent="0.25">
      <c r="A221" t="s">
        <v>127</v>
      </c>
      <c r="B221">
        <v>1</v>
      </c>
      <c r="C221">
        <v>1</v>
      </c>
      <c r="D221">
        <v>8</v>
      </c>
      <c r="E221">
        <v>2</v>
      </c>
      <c r="F221">
        <v>0</v>
      </c>
      <c r="G221">
        <v>15</v>
      </c>
    </row>
    <row r="222" spans="1:7" x14ac:dyDescent="0.25">
      <c r="A222" t="s">
        <v>127</v>
      </c>
      <c r="B222">
        <v>1</v>
      </c>
      <c r="C222">
        <v>1</v>
      </c>
      <c r="D222">
        <v>9</v>
      </c>
      <c r="E222">
        <v>1</v>
      </c>
      <c r="F222">
        <v>0</v>
      </c>
      <c r="G222">
        <v>14</v>
      </c>
    </row>
    <row r="223" spans="1:7" x14ac:dyDescent="0.25">
      <c r="A223" t="s">
        <v>127</v>
      </c>
      <c r="B223">
        <v>1</v>
      </c>
      <c r="C223">
        <v>2</v>
      </c>
      <c r="D223">
        <v>6</v>
      </c>
      <c r="E223">
        <v>6</v>
      </c>
      <c r="F223">
        <v>1</v>
      </c>
      <c r="G223">
        <v>12</v>
      </c>
    </row>
    <row r="224" spans="1:7" x14ac:dyDescent="0.25">
      <c r="A224" t="s">
        <v>127</v>
      </c>
      <c r="B224">
        <v>1</v>
      </c>
      <c r="C224">
        <v>2</v>
      </c>
      <c r="D224">
        <v>7</v>
      </c>
      <c r="E224">
        <v>21</v>
      </c>
      <c r="F224">
        <v>1</v>
      </c>
      <c r="G224">
        <v>9</v>
      </c>
    </row>
    <row r="225" spans="1:7" x14ac:dyDescent="0.25">
      <c r="A225" t="s">
        <v>127</v>
      </c>
      <c r="B225">
        <v>1</v>
      </c>
      <c r="C225">
        <v>2</v>
      </c>
      <c r="D225">
        <v>8</v>
      </c>
      <c r="E225">
        <v>4</v>
      </c>
      <c r="F225">
        <v>0</v>
      </c>
      <c r="G225">
        <v>5</v>
      </c>
    </row>
    <row r="226" spans="1:7" x14ac:dyDescent="0.25">
      <c r="A226" t="s">
        <v>127</v>
      </c>
      <c r="B226">
        <v>1</v>
      </c>
      <c r="C226">
        <v>2</v>
      </c>
      <c r="D226">
        <v>9</v>
      </c>
      <c r="E226">
        <v>3</v>
      </c>
      <c r="F226">
        <v>0</v>
      </c>
      <c r="G226">
        <v>2</v>
      </c>
    </row>
    <row r="227" spans="1:7" x14ac:dyDescent="0.25">
      <c r="A227" t="s">
        <v>128</v>
      </c>
      <c r="B227">
        <v>0</v>
      </c>
      <c r="C227">
        <v>0</v>
      </c>
      <c r="D227">
        <v>0</v>
      </c>
      <c r="E227">
        <v>12</v>
      </c>
      <c r="F227">
        <v>1</v>
      </c>
      <c r="G227">
        <v>6</v>
      </c>
    </row>
    <row r="228" spans="1:7" x14ac:dyDescent="0.25">
      <c r="A228" t="s">
        <v>128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6</v>
      </c>
    </row>
    <row r="229" spans="1:7" x14ac:dyDescent="0.25">
      <c r="A229" t="s">
        <v>128</v>
      </c>
      <c r="B229">
        <v>0</v>
      </c>
      <c r="C229">
        <v>0</v>
      </c>
      <c r="D229">
        <v>2</v>
      </c>
      <c r="E229">
        <v>2</v>
      </c>
      <c r="F229">
        <v>0</v>
      </c>
      <c r="G229">
        <v>4</v>
      </c>
    </row>
    <row r="230" spans="1:7" x14ac:dyDescent="0.25">
      <c r="A230" t="s">
        <v>128</v>
      </c>
      <c r="B230">
        <v>0</v>
      </c>
      <c r="C230">
        <v>0</v>
      </c>
      <c r="D230">
        <v>3</v>
      </c>
      <c r="E230">
        <v>0</v>
      </c>
      <c r="F230">
        <v>0</v>
      </c>
      <c r="G230">
        <v>4</v>
      </c>
    </row>
    <row r="231" spans="1:7" x14ac:dyDescent="0.25">
      <c r="A231" t="s">
        <v>128</v>
      </c>
      <c r="B231">
        <v>0</v>
      </c>
      <c r="C231">
        <v>0</v>
      </c>
      <c r="D231">
        <v>4</v>
      </c>
      <c r="E231">
        <v>2</v>
      </c>
      <c r="F231">
        <v>0</v>
      </c>
      <c r="G231">
        <v>2</v>
      </c>
    </row>
    <row r="232" spans="1:7" x14ac:dyDescent="0.25">
      <c r="A232" t="s">
        <v>128</v>
      </c>
      <c r="B232">
        <v>0</v>
      </c>
      <c r="C232">
        <v>0</v>
      </c>
      <c r="D232">
        <v>5</v>
      </c>
      <c r="E232">
        <v>1</v>
      </c>
      <c r="F232">
        <v>0</v>
      </c>
      <c r="G232">
        <v>1</v>
      </c>
    </row>
    <row r="233" spans="1:7" x14ac:dyDescent="0.25">
      <c r="A233" t="s">
        <v>128</v>
      </c>
      <c r="B233">
        <v>0</v>
      </c>
      <c r="C233">
        <v>0</v>
      </c>
      <c r="D233">
        <v>6</v>
      </c>
      <c r="E233">
        <v>0</v>
      </c>
      <c r="F233">
        <v>0</v>
      </c>
      <c r="G233">
        <v>1</v>
      </c>
    </row>
    <row r="234" spans="1:7" x14ac:dyDescent="0.25">
      <c r="A234" t="s">
        <v>128</v>
      </c>
      <c r="B234">
        <v>0</v>
      </c>
      <c r="C234">
        <v>0</v>
      </c>
      <c r="D234">
        <v>7</v>
      </c>
      <c r="E234">
        <v>1</v>
      </c>
      <c r="F234">
        <v>0</v>
      </c>
      <c r="G234">
        <v>0</v>
      </c>
    </row>
    <row r="235" spans="1:7" x14ac:dyDescent="0.25">
      <c r="A235" t="s">
        <v>128</v>
      </c>
      <c r="B235">
        <v>0</v>
      </c>
      <c r="C235">
        <v>0</v>
      </c>
      <c r="D235">
        <v>8</v>
      </c>
      <c r="E235">
        <v>0</v>
      </c>
      <c r="F235">
        <v>0</v>
      </c>
      <c r="G235">
        <v>0</v>
      </c>
    </row>
    <row r="236" spans="1:7" x14ac:dyDescent="0.25">
      <c r="A236" t="s">
        <v>128</v>
      </c>
      <c r="B236">
        <v>0</v>
      </c>
      <c r="C236">
        <v>0</v>
      </c>
      <c r="D236">
        <v>9</v>
      </c>
      <c r="E236">
        <v>1</v>
      </c>
      <c r="F236">
        <v>1</v>
      </c>
      <c r="G236">
        <v>17</v>
      </c>
    </row>
    <row r="237" spans="1:7" x14ac:dyDescent="0.25">
      <c r="A237" t="s">
        <v>128</v>
      </c>
      <c r="B237">
        <v>0</v>
      </c>
      <c r="C237">
        <v>1</v>
      </c>
      <c r="D237">
        <v>0</v>
      </c>
      <c r="E237">
        <v>18</v>
      </c>
      <c r="F237">
        <v>1</v>
      </c>
      <c r="G237">
        <v>0</v>
      </c>
    </row>
    <row r="238" spans="1:7" x14ac:dyDescent="0.25">
      <c r="A238" t="s">
        <v>128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17</v>
      </c>
    </row>
    <row r="239" spans="1:7" x14ac:dyDescent="0.25">
      <c r="A239" t="s">
        <v>128</v>
      </c>
      <c r="B239">
        <v>0</v>
      </c>
      <c r="C239">
        <v>1</v>
      </c>
      <c r="D239">
        <v>2</v>
      </c>
      <c r="E239">
        <v>2</v>
      </c>
      <c r="F239">
        <v>0</v>
      </c>
      <c r="G239">
        <v>15</v>
      </c>
    </row>
    <row r="240" spans="1:7" x14ac:dyDescent="0.25">
      <c r="A240" t="s">
        <v>128</v>
      </c>
      <c r="B240">
        <v>0</v>
      </c>
      <c r="C240">
        <v>1</v>
      </c>
      <c r="D240">
        <v>3</v>
      </c>
      <c r="E240">
        <v>1</v>
      </c>
      <c r="F240">
        <v>0</v>
      </c>
      <c r="G240">
        <v>14</v>
      </c>
    </row>
    <row r="241" spans="1:7" x14ac:dyDescent="0.25">
      <c r="A241" t="s">
        <v>128</v>
      </c>
      <c r="B241">
        <v>0</v>
      </c>
      <c r="C241">
        <v>1</v>
      </c>
      <c r="D241">
        <v>4</v>
      </c>
      <c r="E241">
        <v>3</v>
      </c>
      <c r="F241">
        <v>0</v>
      </c>
      <c r="G241">
        <v>11</v>
      </c>
    </row>
    <row r="242" spans="1:7" x14ac:dyDescent="0.25">
      <c r="A242" t="s">
        <v>128</v>
      </c>
      <c r="B242">
        <v>0</v>
      </c>
      <c r="C242">
        <v>1</v>
      </c>
      <c r="D242">
        <v>5</v>
      </c>
      <c r="E242">
        <v>4</v>
      </c>
      <c r="F242">
        <v>0</v>
      </c>
      <c r="G242">
        <v>7</v>
      </c>
    </row>
    <row r="243" spans="1:7" x14ac:dyDescent="0.25">
      <c r="A243" t="s">
        <v>128</v>
      </c>
      <c r="B243">
        <v>0</v>
      </c>
      <c r="C243">
        <v>1</v>
      </c>
      <c r="D243">
        <v>6</v>
      </c>
      <c r="E243">
        <v>4</v>
      </c>
      <c r="F243">
        <v>0</v>
      </c>
      <c r="G243">
        <v>3</v>
      </c>
    </row>
    <row r="244" spans="1:7" x14ac:dyDescent="0.25">
      <c r="A244" t="s">
        <v>128</v>
      </c>
      <c r="B244">
        <v>0</v>
      </c>
      <c r="C244">
        <v>1</v>
      </c>
      <c r="D244">
        <v>7</v>
      </c>
      <c r="E244">
        <v>4</v>
      </c>
      <c r="F244">
        <v>1</v>
      </c>
      <c r="G244">
        <v>17</v>
      </c>
    </row>
    <row r="245" spans="1:7" x14ac:dyDescent="0.25">
      <c r="A245" t="s">
        <v>128</v>
      </c>
      <c r="B245">
        <v>0</v>
      </c>
      <c r="C245">
        <v>1</v>
      </c>
      <c r="D245">
        <v>8</v>
      </c>
      <c r="E245">
        <v>3</v>
      </c>
      <c r="F245">
        <v>0</v>
      </c>
      <c r="G245">
        <v>14</v>
      </c>
    </row>
    <row r="246" spans="1:7" x14ac:dyDescent="0.25">
      <c r="A246" t="s">
        <v>128</v>
      </c>
      <c r="B246">
        <v>0</v>
      </c>
      <c r="C246">
        <v>1</v>
      </c>
      <c r="D246">
        <v>9</v>
      </c>
      <c r="E246">
        <v>1</v>
      </c>
      <c r="F246">
        <v>0</v>
      </c>
      <c r="G246">
        <v>13</v>
      </c>
    </row>
    <row r="247" spans="1:7" x14ac:dyDescent="0.25">
      <c r="A247" t="s">
        <v>128</v>
      </c>
      <c r="B247">
        <v>0</v>
      </c>
      <c r="C247">
        <v>2</v>
      </c>
      <c r="D247">
        <v>2</v>
      </c>
      <c r="E247">
        <v>6</v>
      </c>
      <c r="F247">
        <v>1</v>
      </c>
      <c r="G247">
        <v>12</v>
      </c>
    </row>
    <row r="248" spans="1:7" x14ac:dyDescent="0.25">
      <c r="A248" t="s">
        <v>128</v>
      </c>
      <c r="B248">
        <v>0</v>
      </c>
      <c r="C248">
        <v>2</v>
      </c>
      <c r="D248">
        <v>3</v>
      </c>
      <c r="E248">
        <v>3</v>
      </c>
      <c r="F248">
        <v>0</v>
      </c>
      <c r="G248">
        <v>9</v>
      </c>
    </row>
    <row r="249" spans="1:7" x14ac:dyDescent="0.25">
      <c r="A249" t="s">
        <v>128</v>
      </c>
      <c r="B249">
        <v>0</v>
      </c>
      <c r="C249">
        <v>2</v>
      </c>
      <c r="D249">
        <v>4</v>
      </c>
      <c r="E249">
        <v>2</v>
      </c>
      <c r="F249">
        <v>0</v>
      </c>
      <c r="G249">
        <v>7</v>
      </c>
    </row>
    <row r="250" spans="1:7" x14ac:dyDescent="0.25">
      <c r="A250" t="s">
        <v>128</v>
      </c>
      <c r="B250">
        <v>0</v>
      </c>
      <c r="C250">
        <v>2</v>
      </c>
      <c r="D250">
        <v>5</v>
      </c>
      <c r="E250">
        <v>2</v>
      </c>
      <c r="F250">
        <v>0</v>
      </c>
      <c r="G250">
        <v>5</v>
      </c>
    </row>
    <row r="251" spans="1:7" x14ac:dyDescent="0.25">
      <c r="A251" t="s">
        <v>128</v>
      </c>
      <c r="B251">
        <v>0</v>
      </c>
      <c r="C251">
        <v>2</v>
      </c>
      <c r="D251">
        <v>6</v>
      </c>
      <c r="E251">
        <v>2</v>
      </c>
      <c r="F251">
        <v>0</v>
      </c>
      <c r="G251">
        <v>3</v>
      </c>
    </row>
    <row r="252" spans="1:7" x14ac:dyDescent="0.25">
      <c r="A252" t="s">
        <v>128</v>
      </c>
      <c r="B252">
        <v>0</v>
      </c>
      <c r="C252">
        <v>2</v>
      </c>
      <c r="D252">
        <v>8</v>
      </c>
      <c r="E252">
        <v>3</v>
      </c>
      <c r="F252">
        <v>0</v>
      </c>
      <c r="G252">
        <v>0</v>
      </c>
    </row>
    <row r="253" spans="1:7" x14ac:dyDescent="0.25">
      <c r="A253" t="s">
        <v>128</v>
      </c>
      <c r="B253">
        <v>0</v>
      </c>
      <c r="C253">
        <v>2</v>
      </c>
      <c r="D253">
        <v>9</v>
      </c>
      <c r="E253">
        <v>2</v>
      </c>
      <c r="F253">
        <v>1</v>
      </c>
      <c r="G253">
        <v>16</v>
      </c>
    </row>
    <row r="254" spans="1:7" x14ac:dyDescent="0.25">
      <c r="A254" t="s">
        <v>128</v>
      </c>
      <c r="B254">
        <v>1</v>
      </c>
      <c r="C254">
        <v>0</v>
      </c>
      <c r="D254">
        <v>4</v>
      </c>
      <c r="E254">
        <v>1</v>
      </c>
      <c r="F254">
        <v>1</v>
      </c>
      <c r="G254">
        <v>17</v>
      </c>
    </row>
    <row r="255" spans="1:7" x14ac:dyDescent="0.25">
      <c r="A255" t="s">
        <v>128</v>
      </c>
      <c r="B255">
        <v>1</v>
      </c>
      <c r="C255">
        <v>0</v>
      </c>
      <c r="D255">
        <v>5</v>
      </c>
      <c r="E255">
        <v>6</v>
      </c>
      <c r="F255">
        <v>0</v>
      </c>
      <c r="G255">
        <v>11</v>
      </c>
    </row>
    <row r="256" spans="1:7" x14ac:dyDescent="0.25">
      <c r="A256" t="s">
        <v>128</v>
      </c>
      <c r="B256">
        <v>1</v>
      </c>
      <c r="C256">
        <v>0</v>
      </c>
      <c r="D256">
        <v>6</v>
      </c>
      <c r="E256">
        <v>1</v>
      </c>
      <c r="F256">
        <v>0</v>
      </c>
      <c r="G256">
        <v>10</v>
      </c>
    </row>
    <row r="257" spans="1:7" x14ac:dyDescent="0.25">
      <c r="A257" t="s">
        <v>128</v>
      </c>
      <c r="B257">
        <v>1</v>
      </c>
      <c r="C257">
        <v>0</v>
      </c>
      <c r="D257">
        <v>7</v>
      </c>
      <c r="E257">
        <v>3</v>
      </c>
      <c r="F257">
        <v>0</v>
      </c>
      <c r="G257">
        <v>7</v>
      </c>
    </row>
    <row r="258" spans="1:7" x14ac:dyDescent="0.25">
      <c r="A258" t="s">
        <v>128</v>
      </c>
      <c r="B258">
        <v>1</v>
      </c>
      <c r="C258">
        <v>0</v>
      </c>
      <c r="D258">
        <v>8</v>
      </c>
      <c r="E258">
        <v>1</v>
      </c>
      <c r="F258">
        <v>0</v>
      </c>
      <c r="G258">
        <v>6</v>
      </c>
    </row>
    <row r="259" spans="1:7" x14ac:dyDescent="0.25">
      <c r="A259" t="s">
        <v>128</v>
      </c>
      <c r="B259">
        <v>1</v>
      </c>
      <c r="C259">
        <v>1</v>
      </c>
      <c r="D259">
        <v>5</v>
      </c>
      <c r="E259">
        <v>1</v>
      </c>
      <c r="F259">
        <v>1</v>
      </c>
      <c r="G259">
        <v>17</v>
      </c>
    </row>
    <row r="260" spans="1:7" x14ac:dyDescent="0.25">
      <c r="A260" t="s">
        <v>128</v>
      </c>
      <c r="B260">
        <v>1</v>
      </c>
      <c r="C260">
        <v>1</v>
      </c>
      <c r="D260">
        <v>6</v>
      </c>
      <c r="E260">
        <v>6</v>
      </c>
      <c r="F260">
        <v>0</v>
      </c>
      <c r="G260">
        <v>11</v>
      </c>
    </row>
    <row r="261" spans="1:7" x14ac:dyDescent="0.25">
      <c r="A261" t="s">
        <v>128</v>
      </c>
      <c r="B261">
        <v>1</v>
      </c>
      <c r="C261">
        <v>1</v>
      </c>
      <c r="D261">
        <v>7</v>
      </c>
      <c r="E261">
        <v>4</v>
      </c>
      <c r="F261">
        <v>0</v>
      </c>
      <c r="G261">
        <v>7</v>
      </c>
    </row>
    <row r="262" spans="1:7" x14ac:dyDescent="0.25">
      <c r="A262" t="s">
        <v>128</v>
      </c>
      <c r="B262">
        <v>1</v>
      </c>
      <c r="C262">
        <v>1</v>
      </c>
      <c r="D262">
        <v>9</v>
      </c>
      <c r="E262">
        <v>8</v>
      </c>
      <c r="F262">
        <v>1</v>
      </c>
      <c r="G262">
        <v>17</v>
      </c>
    </row>
    <row r="263" spans="1:7" x14ac:dyDescent="0.25">
      <c r="A263" t="s">
        <v>128</v>
      </c>
      <c r="B263">
        <v>1</v>
      </c>
      <c r="C263">
        <v>2</v>
      </c>
      <c r="D263">
        <v>7</v>
      </c>
      <c r="E263">
        <v>10</v>
      </c>
      <c r="F263">
        <v>1</v>
      </c>
      <c r="G263">
        <v>8</v>
      </c>
    </row>
    <row r="264" spans="1:7" x14ac:dyDescent="0.25">
      <c r="A264" t="s">
        <v>128</v>
      </c>
      <c r="B264">
        <v>1</v>
      </c>
      <c r="C264">
        <v>2</v>
      </c>
      <c r="D264">
        <v>8</v>
      </c>
      <c r="E264">
        <v>11</v>
      </c>
      <c r="F264">
        <v>1</v>
      </c>
      <c r="G264">
        <v>15</v>
      </c>
    </row>
    <row r="265" spans="1:7" x14ac:dyDescent="0.25">
      <c r="A265" t="s">
        <v>129</v>
      </c>
      <c r="B265">
        <v>0</v>
      </c>
      <c r="C265">
        <v>0</v>
      </c>
      <c r="D265">
        <v>0</v>
      </c>
      <c r="E265">
        <v>15</v>
      </c>
      <c r="F265">
        <v>1</v>
      </c>
      <c r="G265">
        <v>3</v>
      </c>
    </row>
    <row r="266" spans="1:7" x14ac:dyDescent="0.25">
      <c r="A266" t="s">
        <v>129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2</v>
      </c>
    </row>
    <row r="267" spans="1:7" x14ac:dyDescent="0.25">
      <c r="A267" t="s">
        <v>129</v>
      </c>
      <c r="B267">
        <v>0</v>
      </c>
      <c r="C267">
        <v>0</v>
      </c>
      <c r="D267">
        <v>2</v>
      </c>
      <c r="E267">
        <v>1</v>
      </c>
      <c r="F267">
        <v>0</v>
      </c>
      <c r="G267">
        <v>1</v>
      </c>
    </row>
    <row r="268" spans="1:7" x14ac:dyDescent="0.25">
      <c r="A268" t="s">
        <v>129</v>
      </c>
      <c r="B268">
        <v>0</v>
      </c>
      <c r="C268">
        <v>0</v>
      </c>
      <c r="D268">
        <v>3</v>
      </c>
      <c r="E268">
        <v>1</v>
      </c>
      <c r="F268">
        <v>0</v>
      </c>
      <c r="G268">
        <v>0</v>
      </c>
    </row>
    <row r="269" spans="1:7" x14ac:dyDescent="0.25">
      <c r="A269" t="s">
        <v>129</v>
      </c>
      <c r="B269">
        <v>0</v>
      </c>
      <c r="C269">
        <v>0</v>
      </c>
      <c r="D269">
        <v>4</v>
      </c>
      <c r="E269">
        <v>3</v>
      </c>
      <c r="F269">
        <v>1</v>
      </c>
      <c r="G269">
        <v>15</v>
      </c>
    </row>
    <row r="270" spans="1:7" x14ac:dyDescent="0.25">
      <c r="A270" t="s">
        <v>129</v>
      </c>
      <c r="B270">
        <v>0</v>
      </c>
      <c r="C270">
        <v>0</v>
      </c>
      <c r="D270">
        <v>5</v>
      </c>
      <c r="E270">
        <v>3</v>
      </c>
      <c r="F270">
        <v>0</v>
      </c>
      <c r="G270">
        <v>12</v>
      </c>
    </row>
    <row r="271" spans="1:7" x14ac:dyDescent="0.25">
      <c r="A271" t="s">
        <v>129</v>
      </c>
      <c r="B271">
        <v>0</v>
      </c>
      <c r="C271">
        <v>0</v>
      </c>
      <c r="D271">
        <v>6</v>
      </c>
      <c r="E271">
        <v>4</v>
      </c>
      <c r="F271">
        <v>0</v>
      </c>
      <c r="G271">
        <v>8</v>
      </c>
    </row>
    <row r="272" spans="1:7" x14ac:dyDescent="0.25">
      <c r="A272" t="s">
        <v>129</v>
      </c>
      <c r="B272">
        <v>0</v>
      </c>
      <c r="C272">
        <v>0</v>
      </c>
      <c r="D272">
        <v>7</v>
      </c>
      <c r="E272">
        <v>3</v>
      </c>
      <c r="F272">
        <v>0</v>
      </c>
      <c r="G272">
        <v>5</v>
      </c>
    </row>
    <row r="273" spans="1:7" x14ac:dyDescent="0.25">
      <c r="A273" t="s">
        <v>129</v>
      </c>
      <c r="B273">
        <v>0</v>
      </c>
      <c r="C273">
        <v>0</v>
      </c>
      <c r="D273">
        <v>8</v>
      </c>
      <c r="E273">
        <v>1</v>
      </c>
      <c r="F273">
        <v>0</v>
      </c>
      <c r="G273">
        <v>4</v>
      </c>
    </row>
    <row r="274" spans="1:7" x14ac:dyDescent="0.25">
      <c r="A274" t="s">
        <v>129</v>
      </c>
      <c r="B274">
        <v>0</v>
      </c>
      <c r="C274">
        <v>0</v>
      </c>
      <c r="D274">
        <v>9</v>
      </c>
      <c r="E274">
        <v>0</v>
      </c>
      <c r="F274">
        <v>0</v>
      </c>
      <c r="G274">
        <v>4</v>
      </c>
    </row>
    <row r="275" spans="1:7" x14ac:dyDescent="0.25">
      <c r="A275" t="s">
        <v>129</v>
      </c>
      <c r="B275">
        <v>0</v>
      </c>
      <c r="C275">
        <v>1</v>
      </c>
      <c r="D275">
        <v>0</v>
      </c>
      <c r="E275">
        <v>19</v>
      </c>
      <c r="F275">
        <v>2</v>
      </c>
      <c r="G275">
        <v>17</v>
      </c>
    </row>
    <row r="276" spans="1:7" x14ac:dyDescent="0.25">
      <c r="A276" t="s">
        <v>129</v>
      </c>
      <c r="B276">
        <v>0</v>
      </c>
      <c r="C276">
        <v>1</v>
      </c>
      <c r="D276">
        <v>1</v>
      </c>
      <c r="E276">
        <v>2</v>
      </c>
      <c r="F276">
        <v>0</v>
      </c>
      <c r="G276">
        <v>15</v>
      </c>
    </row>
    <row r="277" spans="1:7" x14ac:dyDescent="0.25">
      <c r="A277" t="s">
        <v>129</v>
      </c>
      <c r="B277">
        <v>0</v>
      </c>
      <c r="C277">
        <v>1</v>
      </c>
      <c r="D277">
        <v>7</v>
      </c>
      <c r="E277">
        <v>1</v>
      </c>
      <c r="F277">
        <v>0</v>
      </c>
      <c r="G277">
        <v>14</v>
      </c>
    </row>
    <row r="278" spans="1:7" x14ac:dyDescent="0.25">
      <c r="A278" t="s">
        <v>129</v>
      </c>
      <c r="B278">
        <v>0</v>
      </c>
      <c r="C278">
        <v>2</v>
      </c>
      <c r="D278">
        <v>1</v>
      </c>
      <c r="E278">
        <v>1</v>
      </c>
      <c r="F278">
        <v>1</v>
      </c>
      <c r="G278">
        <v>17</v>
      </c>
    </row>
    <row r="279" spans="1:7" x14ac:dyDescent="0.25">
      <c r="A279" t="s">
        <v>129</v>
      </c>
      <c r="B279">
        <v>0</v>
      </c>
      <c r="C279">
        <v>2</v>
      </c>
      <c r="D279">
        <v>2</v>
      </c>
      <c r="E279">
        <v>6</v>
      </c>
      <c r="F279">
        <v>0</v>
      </c>
      <c r="G279">
        <v>11</v>
      </c>
    </row>
    <row r="280" spans="1:7" x14ac:dyDescent="0.25">
      <c r="A280" t="s">
        <v>129</v>
      </c>
      <c r="B280">
        <v>0</v>
      </c>
      <c r="C280">
        <v>2</v>
      </c>
      <c r="D280">
        <v>3</v>
      </c>
      <c r="E280">
        <v>10</v>
      </c>
      <c r="F280">
        <v>0</v>
      </c>
      <c r="G280">
        <v>1</v>
      </c>
    </row>
    <row r="281" spans="1:7" x14ac:dyDescent="0.25">
      <c r="A281" t="s">
        <v>129</v>
      </c>
      <c r="B281">
        <v>0</v>
      </c>
      <c r="C281">
        <v>2</v>
      </c>
      <c r="D281">
        <v>4</v>
      </c>
      <c r="E281">
        <v>10</v>
      </c>
      <c r="F281">
        <v>1</v>
      </c>
      <c r="G281">
        <v>9</v>
      </c>
    </row>
    <row r="282" spans="1:7" x14ac:dyDescent="0.25">
      <c r="A282" t="s">
        <v>129</v>
      </c>
      <c r="B282">
        <v>0</v>
      </c>
      <c r="C282">
        <v>2</v>
      </c>
      <c r="D282">
        <v>8</v>
      </c>
      <c r="E282">
        <v>2</v>
      </c>
      <c r="F282">
        <v>0</v>
      </c>
      <c r="G282">
        <v>7</v>
      </c>
    </row>
    <row r="283" spans="1:7" x14ac:dyDescent="0.25">
      <c r="A283" t="s">
        <v>129</v>
      </c>
      <c r="B283">
        <v>0</v>
      </c>
      <c r="C283">
        <v>2</v>
      </c>
      <c r="D283">
        <v>9</v>
      </c>
      <c r="E283">
        <v>9</v>
      </c>
      <c r="F283">
        <v>1</v>
      </c>
      <c r="G283">
        <v>16</v>
      </c>
    </row>
    <row r="284" spans="1:7" x14ac:dyDescent="0.25">
      <c r="A284" t="s">
        <v>129</v>
      </c>
      <c r="B284">
        <v>1</v>
      </c>
      <c r="C284">
        <v>0</v>
      </c>
      <c r="D284">
        <v>5</v>
      </c>
      <c r="E284">
        <v>12</v>
      </c>
      <c r="F284">
        <v>1</v>
      </c>
      <c r="G284">
        <v>6</v>
      </c>
    </row>
    <row r="285" spans="1:7" x14ac:dyDescent="0.25">
      <c r="A285" t="s">
        <v>129</v>
      </c>
      <c r="B285">
        <v>1</v>
      </c>
      <c r="C285">
        <v>0</v>
      </c>
      <c r="D285">
        <v>6</v>
      </c>
      <c r="E285">
        <v>3</v>
      </c>
      <c r="F285">
        <v>0</v>
      </c>
      <c r="G285">
        <v>3</v>
      </c>
    </row>
    <row r="286" spans="1:7" x14ac:dyDescent="0.25">
      <c r="A286" t="s">
        <v>129</v>
      </c>
      <c r="B286">
        <v>1</v>
      </c>
      <c r="C286">
        <v>0</v>
      </c>
      <c r="D286">
        <v>8</v>
      </c>
      <c r="E286">
        <v>1</v>
      </c>
      <c r="F286">
        <v>0</v>
      </c>
      <c r="G286">
        <v>2</v>
      </c>
    </row>
    <row r="287" spans="1:7" x14ac:dyDescent="0.25">
      <c r="A287" t="s">
        <v>129</v>
      </c>
      <c r="B287">
        <v>1</v>
      </c>
      <c r="C287">
        <v>0</v>
      </c>
      <c r="D287">
        <v>9</v>
      </c>
      <c r="E287">
        <v>3</v>
      </c>
      <c r="F287">
        <v>1</v>
      </c>
      <c r="G287">
        <v>17</v>
      </c>
    </row>
    <row r="288" spans="1:7" x14ac:dyDescent="0.25">
      <c r="A288" t="s">
        <v>129</v>
      </c>
      <c r="B288">
        <v>1</v>
      </c>
      <c r="C288">
        <v>1</v>
      </c>
      <c r="D288">
        <v>5</v>
      </c>
      <c r="E288">
        <v>3</v>
      </c>
      <c r="F288">
        <v>1</v>
      </c>
      <c r="G288">
        <v>15</v>
      </c>
    </row>
    <row r="289" spans="1:7" x14ac:dyDescent="0.25">
      <c r="A289" t="s">
        <v>129</v>
      </c>
      <c r="B289">
        <v>1</v>
      </c>
      <c r="C289">
        <v>1</v>
      </c>
      <c r="D289">
        <v>6</v>
      </c>
      <c r="E289">
        <v>13</v>
      </c>
      <c r="F289">
        <v>0</v>
      </c>
      <c r="G289">
        <v>2</v>
      </c>
    </row>
    <row r="290" spans="1:7" x14ac:dyDescent="0.25">
      <c r="A290" t="s">
        <v>129</v>
      </c>
      <c r="B290">
        <v>1</v>
      </c>
      <c r="C290">
        <v>1</v>
      </c>
      <c r="D290">
        <v>7</v>
      </c>
      <c r="E290">
        <v>7</v>
      </c>
      <c r="F290">
        <v>1</v>
      </c>
      <c r="G290">
        <v>13</v>
      </c>
    </row>
    <row r="291" spans="1:7" x14ac:dyDescent="0.25">
      <c r="A291" t="s">
        <v>129</v>
      </c>
      <c r="B291">
        <v>1</v>
      </c>
      <c r="C291">
        <v>1</v>
      </c>
      <c r="D291">
        <v>8</v>
      </c>
      <c r="E291">
        <v>1</v>
      </c>
      <c r="F291">
        <v>0</v>
      </c>
      <c r="G291">
        <v>12</v>
      </c>
    </row>
    <row r="292" spans="1:7" x14ac:dyDescent="0.25">
      <c r="A292" t="s">
        <v>129</v>
      </c>
      <c r="B292">
        <v>1</v>
      </c>
      <c r="C292">
        <v>1</v>
      </c>
      <c r="D292">
        <v>9</v>
      </c>
      <c r="E292">
        <v>1</v>
      </c>
      <c r="F292">
        <v>0</v>
      </c>
      <c r="G292">
        <v>11</v>
      </c>
    </row>
    <row r="293" spans="1:7" x14ac:dyDescent="0.25">
      <c r="A293" t="s">
        <v>129</v>
      </c>
      <c r="B293">
        <v>1</v>
      </c>
      <c r="C293">
        <v>2</v>
      </c>
      <c r="D293">
        <v>7</v>
      </c>
      <c r="E293">
        <v>20</v>
      </c>
      <c r="F293">
        <v>2</v>
      </c>
      <c r="G293">
        <v>16</v>
      </c>
    </row>
    <row r="294" spans="1:7" x14ac:dyDescent="0.25">
      <c r="A294" t="s">
        <v>129</v>
      </c>
      <c r="B294">
        <v>1</v>
      </c>
      <c r="C294">
        <v>2</v>
      </c>
      <c r="D294">
        <v>8</v>
      </c>
      <c r="E294">
        <v>9</v>
      </c>
      <c r="F294">
        <v>0</v>
      </c>
      <c r="G294">
        <v>7</v>
      </c>
    </row>
    <row r="295" spans="1:7" x14ac:dyDescent="0.25">
      <c r="A295" t="s">
        <v>129</v>
      </c>
      <c r="B295">
        <v>1</v>
      </c>
      <c r="C295">
        <v>2</v>
      </c>
      <c r="D295">
        <v>9</v>
      </c>
      <c r="E295">
        <v>9</v>
      </c>
      <c r="F295">
        <v>1</v>
      </c>
      <c r="G295">
        <v>16</v>
      </c>
    </row>
    <row r="296" spans="1:7" x14ac:dyDescent="0.25">
      <c r="A296" t="s">
        <v>130</v>
      </c>
      <c r="B296">
        <v>0</v>
      </c>
      <c r="C296">
        <v>0</v>
      </c>
      <c r="D296">
        <v>0</v>
      </c>
      <c r="E296">
        <v>6</v>
      </c>
      <c r="F296">
        <v>1</v>
      </c>
      <c r="G296">
        <v>12</v>
      </c>
    </row>
    <row r="297" spans="1:7" x14ac:dyDescent="0.25">
      <c r="A297" t="s">
        <v>130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12</v>
      </c>
    </row>
    <row r="298" spans="1:7" x14ac:dyDescent="0.25">
      <c r="A298" t="s">
        <v>130</v>
      </c>
      <c r="B298">
        <v>0</v>
      </c>
      <c r="C298">
        <v>0</v>
      </c>
      <c r="D298">
        <v>2</v>
      </c>
      <c r="E298">
        <v>0</v>
      </c>
      <c r="F298">
        <v>0</v>
      </c>
      <c r="G298">
        <v>12</v>
      </c>
    </row>
    <row r="299" spans="1:7" x14ac:dyDescent="0.25">
      <c r="A299" t="s">
        <v>130</v>
      </c>
      <c r="B299">
        <v>0</v>
      </c>
      <c r="C299">
        <v>0</v>
      </c>
      <c r="D299">
        <v>3</v>
      </c>
      <c r="E299">
        <v>0</v>
      </c>
      <c r="F299">
        <v>0</v>
      </c>
      <c r="G299">
        <v>12</v>
      </c>
    </row>
    <row r="300" spans="1:7" x14ac:dyDescent="0.25">
      <c r="A300" t="s">
        <v>130</v>
      </c>
      <c r="B300">
        <v>0</v>
      </c>
      <c r="C300">
        <v>0</v>
      </c>
      <c r="D300">
        <v>4</v>
      </c>
      <c r="E300">
        <v>0</v>
      </c>
      <c r="F300">
        <v>0</v>
      </c>
      <c r="G300">
        <v>12</v>
      </c>
    </row>
    <row r="301" spans="1:7" x14ac:dyDescent="0.25">
      <c r="A301" t="s">
        <v>130</v>
      </c>
      <c r="B301">
        <v>0</v>
      </c>
      <c r="C301">
        <v>0</v>
      </c>
      <c r="D301">
        <v>5</v>
      </c>
      <c r="E301">
        <v>0</v>
      </c>
      <c r="F301">
        <v>0</v>
      </c>
      <c r="G301">
        <v>12</v>
      </c>
    </row>
    <row r="302" spans="1:7" x14ac:dyDescent="0.25">
      <c r="A302" t="s">
        <v>130</v>
      </c>
      <c r="B302">
        <v>0</v>
      </c>
      <c r="C302">
        <v>0</v>
      </c>
      <c r="D302">
        <v>6</v>
      </c>
      <c r="E302">
        <v>0</v>
      </c>
      <c r="F302">
        <v>0</v>
      </c>
      <c r="G302">
        <v>12</v>
      </c>
    </row>
    <row r="303" spans="1:7" x14ac:dyDescent="0.25">
      <c r="A303" t="s">
        <v>130</v>
      </c>
      <c r="B303">
        <v>0</v>
      </c>
      <c r="C303">
        <v>0</v>
      </c>
      <c r="D303">
        <v>7</v>
      </c>
      <c r="E303">
        <v>0</v>
      </c>
      <c r="F303">
        <v>0</v>
      </c>
      <c r="G303">
        <v>12</v>
      </c>
    </row>
    <row r="304" spans="1:7" x14ac:dyDescent="0.25">
      <c r="A304" t="s">
        <v>130</v>
      </c>
      <c r="B304">
        <v>0</v>
      </c>
      <c r="C304">
        <v>0</v>
      </c>
      <c r="D304">
        <v>8</v>
      </c>
      <c r="E304">
        <v>0</v>
      </c>
      <c r="F304">
        <v>0</v>
      </c>
      <c r="G304">
        <v>12</v>
      </c>
    </row>
    <row r="305" spans="1:7" x14ac:dyDescent="0.25">
      <c r="A305" t="s">
        <v>130</v>
      </c>
      <c r="B305">
        <v>0</v>
      </c>
      <c r="C305">
        <v>0</v>
      </c>
      <c r="D305">
        <v>9</v>
      </c>
      <c r="E305">
        <v>0</v>
      </c>
      <c r="F305">
        <v>0</v>
      </c>
      <c r="G305">
        <v>12</v>
      </c>
    </row>
    <row r="306" spans="1:7" x14ac:dyDescent="0.25">
      <c r="A306" t="s">
        <v>130</v>
      </c>
      <c r="B306">
        <v>0</v>
      </c>
      <c r="C306">
        <v>1</v>
      </c>
      <c r="D306">
        <v>0</v>
      </c>
      <c r="E306">
        <v>28</v>
      </c>
      <c r="F306">
        <v>2</v>
      </c>
      <c r="G306">
        <v>8</v>
      </c>
    </row>
    <row r="307" spans="1:7" x14ac:dyDescent="0.25">
      <c r="A307" t="s">
        <v>130</v>
      </c>
      <c r="B307">
        <v>0</v>
      </c>
      <c r="C307">
        <v>1</v>
      </c>
      <c r="D307">
        <v>1</v>
      </c>
      <c r="E307">
        <v>3</v>
      </c>
      <c r="F307">
        <v>0</v>
      </c>
      <c r="G307">
        <v>5</v>
      </c>
    </row>
    <row r="308" spans="1:7" x14ac:dyDescent="0.25">
      <c r="A308" t="s">
        <v>130</v>
      </c>
      <c r="B308">
        <v>0</v>
      </c>
      <c r="C308">
        <v>1</v>
      </c>
      <c r="D308">
        <v>2</v>
      </c>
      <c r="E308">
        <v>1</v>
      </c>
      <c r="F308">
        <v>0</v>
      </c>
      <c r="G308">
        <v>4</v>
      </c>
    </row>
    <row r="309" spans="1:7" x14ac:dyDescent="0.25">
      <c r="A309" t="s">
        <v>130</v>
      </c>
      <c r="B309">
        <v>0</v>
      </c>
      <c r="C309">
        <v>1</v>
      </c>
      <c r="D309">
        <v>7</v>
      </c>
      <c r="E309">
        <v>2</v>
      </c>
      <c r="F309">
        <v>0</v>
      </c>
      <c r="G309">
        <v>2</v>
      </c>
    </row>
    <row r="310" spans="1:7" x14ac:dyDescent="0.25">
      <c r="A310" t="s">
        <v>130</v>
      </c>
      <c r="B310">
        <v>0</v>
      </c>
      <c r="C310">
        <v>2</v>
      </c>
      <c r="D310">
        <v>0</v>
      </c>
      <c r="E310">
        <v>1</v>
      </c>
      <c r="F310">
        <v>1</v>
      </c>
      <c r="G310">
        <v>17</v>
      </c>
    </row>
    <row r="311" spans="1:7" x14ac:dyDescent="0.25">
      <c r="A311" t="s">
        <v>130</v>
      </c>
      <c r="B311">
        <v>0</v>
      </c>
      <c r="C311">
        <v>2</v>
      </c>
      <c r="D311">
        <v>1</v>
      </c>
      <c r="E311">
        <v>2</v>
      </c>
      <c r="F311">
        <v>0</v>
      </c>
      <c r="G311">
        <v>15</v>
      </c>
    </row>
    <row r="312" spans="1:7" x14ac:dyDescent="0.25">
      <c r="A312" t="s">
        <v>130</v>
      </c>
      <c r="B312">
        <v>0</v>
      </c>
      <c r="C312">
        <v>2</v>
      </c>
      <c r="D312">
        <v>2</v>
      </c>
      <c r="E312">
        <v>8</v>
      </c>
      <c r="F312">
        <v>0</v>
      </c>
      <c r="G312">
        <v>7</v>
      </c>
    </row>
    <row r="313" spans="1:7" x14ac:dyDescent="0.25">
      <c r="A313" t="s">
        <v>130</v>
      </c>
      <c r="B313">
        <v>0</v>
      </c>
      <c r="C313">
        <v>2</v>
      </c>
      <c r="D313">
        <v>3</v>
      </c>
      <c r="E313">
        <v>8</v>
      </c>
      <c r="F313">
        <v>1</v>
      </c>
      <c r="G313">
        <v>17</v>
      </c>
    </row>
    <row r="314" spans="1:7" x14ac:dyDescent="0.25">
      <c r="A314" t="s">
        <v>130</v>
      </c>
      <c r="B314">
        <v>0</v>
      </c>
      <c r="C314">
        <v>2</v>
      </c>
      <c r="D314">
        <v>4</v>
      </c>
      <c r="E314">
        <v>7</v>
      </c>
      <c r="F314">
        <v>0</v>
      </c>
      <c r="G314">
        <v>10</v>
      </c>
    </row>
    <row r="315" spans="1:7" x14ac:dyDescent="0.25">
      <c r="A315" t="s">
        <v>130</v>
      </c>
      <c r="B315">
        <v>0</v>
      </c>
      <c r="C315">
        <v>2</v>
      </c>
      <c r="D315">
        <v>5</v>
      </c>
      <c r="E315">
        <v>2</v>
      </c>
      <c r="F315">
        <v>0</v>
      </c>
      <c r="G315">
        <v>8</v>
      </c>
    </row>
    <row r="316" spans="1:7" x14ac:dyDescent="0.25">
      <c r="A316" t="s">
        <v>130</v>
      </c>
      <c r="B316">
        <v>1</v>
      </c>
      <c r="C316">
        <v>0</v>
      </c>
      <c r="D316">
        <v>4</v>
      </c>
      <c r="E316">
        <v>4</v>
      </c>
      <c r="F316">
        <v>1</v>
      </c>
      <c r="G316">
        <v>14</v>
      </c>
    </row>
    <row r="317" spans="1:7" x14ac:dyDescent="0.25">
      <c r="A317" t="s">
        <v>130</v>
      </c>
      <c r="B317">
        <v>1</v>
      </c>
      <c r="C317">
        <v>0</v>
      </c>
      <c r="D317">
        <v>5</v>
      </c>
      <c r="E317">
        <v>12</v>
      </c>
      <c r="F317">
        <v>0</v>
      </c>
      <c r="G317">
        <v>2</v>
      </c>
    </row>
    <row r="318" spans="1:7" x14ac:dyDescent="0.25">
      <c r="A318" t="s">
        <v>130</v>
      </c>
      <c r="B318">
        <v>1</v>
      </c>
      <c r="C318">
        <v>0</v>
      </c>
      <c r="D318">
        <v>6</v>
      </c>
      <c r="E318">
        <v>1</v>
      </c>
      <c r="F318">
        <v>0</v>
      </c>
      <c r="G318">
        <v>1</v>
      </c>
    </row>
    <row r="319" spans="1:7" x14ac:dyDescent="0.25">
      <c r="A319" t="s">
        <v>130</v>
      </c>
      <c r="B319">
        <v>1</v>
      </c>
      <c r="C319">
        <v>1</v>
      </c>
      <c r="D319">
        <v>5</v>
      </c>
      <c r="E319">
        <v>3</v>
      </c>
      <c r="F319">
        <v>1</v>
      </c>
      <c r="G319">
        <v>15</v>
      </c>
    </row>
    <row r="320" spans="1:7" x14ac:dyDescent="0.25">
      <c r="A320" t="s">
        <v>130</v>
      </c>
      <c r="B320">
        <v>1</v>
      </c>
      <c r="C320">
        <v>1</v>
      </c>
      <c r="D320">
        <v>6</v>
      </c>
      <c r="E320">
        <v>12</v>
      </c>
      <c r="F320">
        <v>0</v>
      </c>
      <c r="G320">
        <v>3</v>
      </c>
    </row>
    <row r="321" spans="1:7" x14ac:dyDescent="0.25">
      <c r="A321" t="s">
        <v>130</v>
      </c>
      <c r="B321">
        <v>1</v>
      </c>
      <c r="C321">
        <v>1</v>
      </c>
      <c r="D321">
        <v>7</v>
      </c>
      <c r="E321">
        <v>3</v>
      </c>
      <c r="F321">
        <v>0</v>
      </c>
      <c r="G321">
        <v>0</v>
      </c>
    </row>
    <row r="322" spans="1:7" x14ac:dyDescent="0.25">
      <c r="A322" t="s">
        <v>130</v>
      </c>
      <c r="B322">
        <v>1</v>
      </c>
      <c r="C322">
        <v>1</v>
      </c>
      <c r="D322">
        <v>8</v>
      </c>
      <c r="E322">
        <v>7</v>
      </c>
      <c r="F322">
        <v>1</v>
      </c>
      <c r="G322">
        <v>11</v>
      </c>
    </row>
    <row r="323" spans="1:7" x14ac:dyDescent="0.25">
      <c r="A323" t="s">
        <v>130</v>
      </c>
      <c r="B323">
        <v>1</v>
      </c>
      <c r="C323">
        <v>1</v>
      </c>
      <c r="D323">
        <v>9</v>
      </c>
      <c r="E323">
        <v>4</v>
      </c>
      <c r="F323">
        <v>0</v>
      </c>
      <c r="G323">
        <v>7</v>
      </c>
    </row>
    <row r="324" spans="1:7" x14ac:dyDescent="0.25">
      <c r="A324" t="s">
        <v>130</v>
      </c>
      <c r="B324">
        <v>1</v>
      </c>
      <c r="C324">
        <v>2</v>
      </c>
      <c r="D324">
        <v>6</v>
      </c>
      <c r="E324">
        <v>1</v>
      </c>
      <c r="F324">
        <v>1</v>
      </c>
      <c r="G324">
        <v>17</v>
      </c>
    </row>
    <row r="325" spans="1:7" x14ac:dyDescent="0.25">
      <c r="A325" t="s">
        <v>130</v>
      </c>
      <c r="B325">
        <v>1</v>
      </c>
      <c r="C325">
        <v>2</v>
      </c>
      <c r="D325">
        <v>7</v>
      </c>
      <c r="E325">
        <v>24</v>
      </c>
      <c r="F325">
        <v>1</v>
      </c>
      <c r="G325">
        <v>11</v>
      </c>
    </row>
    <row r="326" spans="1:7" x14ac:dyDescent="0.25">
      <c r="A326" t="s">
        <v>130</v>
      </c>
      <c r="B326">
        <v>1</v>
      </c>
      <c r="C326">
        <v>2</v>
      </c>
      <c r="D326">
        <v>8</v>
      </c>
      <c r="E326">
        <v>6</v>
      </c>
      <c r="F326">
        <v>0</v>
      </c>
      <c r="G326">
        <v>5</v>
      </c>
    </row>
    <row r="327" spans="1:7" x14ac:dyDescent="0.25">
      <c r="A327" t="s">
        <v>130</v>
      </c>
      <c r="B327">
        <v>1</v>
      </c>
      <c r="C327">
        <v>2</v>
      </c>
      <c r="D327">
        <v>9</v>
      </c>
      <c r="E327">
        <v>1</v>
      </c>
      <c r="F327">
        <v>0</v>
      </c>
      <c r="G327">
        <v>4</v>
      </c>
    </row>
    <row r="328" spans="1:7" x14ac:dyDescent="0.25">
      <c r="A328" t="s">
        <v>131</v>
      </c>
      <c r="B328">
        <v>0</v>
      </c>
      <c r="C328">
        <v>0</v>
      </c>
      <c r="D328">
        <v>0</v>
      </c>
      <c r="E328">
        <v>14</v>
      </c>
      <c r="F328">
        <v>1</v>
      </c>
      <c r="G328">
        <v>4</v>
      </c>
    </row>
    <row r="329" spans="1:7" x14ac:dyDescent="0.25">
      <c r="A329" t="s">
        <v>131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4</v>
      </c>
    </row>
    <row r="330" spans="1:7" x14ac:dyDescent="0.25">
      <c r="A330" t="s">
        <v>131</v>
      </c>
      <c r="B330">
        <v>0</v>
      </c>
      <c r="C330">
        <v>0</v>
      </c>
      <c r="D330">
        <v>2</v>
      </c>
      <c r="E330">
        <v>0</v>
      </c>
      <c r="F330">
        <v>0</v>
      </c>
      <c r="G330">
        <v>4</v>
      </c>
    </row>
    <row r="331" spans="1:7" x14ac:dyDescent="0.25">
      <c r="A331" t="s">
        <v>131</v>
      </c>
      <c r="B331">
        <v>0</v>
      </c>
      <c r="C331">
        <v>0</v>
      </c>
      <c r="D331">
        <v>3</v>
      </c>
      <c r="E331">
        <v>0</v>
      </c>
      <c r="F331">
        <v>0</v>
      </c>
      <c r="G331">
        <v>4</v>
      </c>
    </row>
    <row r="332" spans="1:7" x14ac:dyDescent="0.25">
      <c r="A332" t="s">
        <v>131</v>
      </c>
      <c r="B332">
        <v>0</v>
      </c>
      <c r="C332">
        <v>0</v>
      </c>
      <c r="D332">
        <v>4</v>
      </c>
      <c r="E332">
        <v>0</v>
      </c>
      <c r="F332">
        <v>0</v>
      </c>
      <c r="G332">
        <v>4</v>
      </c>
    </row>
    <row r="333" spans="1:7" x14ac:dyDescent="0.25">
      <c r="A333" t="s">
        <v>131</v>
      </c>
      <c r="B333">
        <v>0</v>
      </c>
      <c r="C333">
        <v>0</v>
      </c>
      <c r="D333">
        <v>5</v>
      </c>
      <c r="E333">
        <v>0</v>
      </c>
      <c r="F333">
        <v>0</v>
      </c>
      <c r="G333">
        <v>4</v>
      </c>
    </row>
    <row r="334" spans="1:7" x14ac:dyDescent="0.25">
      <c r="A334" t="s">
        <v>131</v>
      </c>
      <c r="B334">
        <v>0</v>
      </c>
      <c r="C334">
        <v>0</v>
      </c>
      <c r="D334">
        <v>6</v>
      </c>
      <c r="E334">
        <v>0</v>
      </c>
      <c r="F334">
        <v>0</v>
      </c>
      <c r="G334">
        <v>4</v>
      </c>
    </row>
    <row r="335" spans="1:7" x14ac:dyDescent="0.25">
      <c r="A335" t="s">
        <v>131</v>
      </c>
      <c r="B335">
        <v>0</v>
      </c>
      <c r="C335">
        <v>0</v>
      </c>
      <c r="D335">
        <v>7</v>
      </c>
      <c r="E335">
        <v>0</v>
      </c>
      <c r="F335">
        <v>0</v>
      </c>
      <c r="G335">
        <v>4</v>
      </c>
    </row>
    <row r="336" spans="1:7" x14ac:dyDescent="0.25">
      <c r="A336" t="s">
        <v>131</v>
      </c>
      <c r="B336">
        <v>0</v>
      </c>
      <c r="C336">
        <v>0</v>
      </c>
      <c r="D336">
        <v>8</v>
      </c>
      <c r="E336">
        <v>0</v>
      </c>
      <c r="F336">
        <v>0</v>
      </c>
      <c r="G336">
        <v>4</v>
      </c>
    </row>
    <row r="337" spans="1:7" x14ac:dyDescent="0.25">
      <c r="A337" t="s">
        <v>131</v>
      </c>
      <c r="B337">
        <v>0</v>
      </c>
      <c r="C337">
        <v>0</v>
      </c>
      <c r="D337">
        <v>9</v>
      </c>
      <c r="E337">
        <v>0</v>
      </c>
      <c r="F337">
        <v>0</v>
      </c>
      <c r="G337">
        <v>4</v>
      </c>
    </row>
    <row r="338" spans="1:7" x14ac:dyDescent="0.25">
      <c r="A338" t="s">
        <v>131</v>
      </c>
      <c r="B338">
        <v>0</v>
      </c>
      <c r="C338">
        <v>1</v>
      </c>
      <c r="D338">
        <v>0</v>
      </c>
      <c r="E338">
        <v>21</v>
      </c>
      <c r="F338">
        <v>2</v>
      </c>
      <c r="G338">
        <v>15</v>
      </c>
    </row>
    <row r="339" spans="1:7" x14ac:dyDescent="0.25">
      <c r="A339" t="s">
        <v>131</v>
      </c>
      <c r="B339">
        <v>0</v>
      </c>
      <c r="C339">
        <v>1</v>
      </c>
      <c r="D339">
        <v>1</v>
      </c>
      <c r="E339">
        <v>2</v>
      </c>
      <c r="F339">
        <v>0</v>
      </c>
      <c r="G339">
        <v>13</v>
      </c>
    </row>
    <row r="340" spans="1:7" x14ac:dyDescent="0.25">
      <c r="A340" t="s">
        <v>131</v>
      </c>
      <c r="B340">
        <v>0</v>
      </c>
      <c r="C340">
        <v>1</v>
      </c>
      <c r="D340">
        <v>2</v>
      </c>
      <c r="E340">
        <v>6</v>
      </c>
      <c r="F340">
        <v>0</v>
      </c>
      <c r="G340">
        <v>7</v>
      </c>
    </row>
    <row r="341" spans="1:7" x14ac:dyDescent="0.25">
      <c r="A341" t="s">
        <v>131</v>
      </c>
      <c r="B341">
        <v>0</v>
      </c>
      <c r="C341">
        <v>1</v>
      </c>
      <c r="D341">
        <v>4</v>
      </c>
      <c r="E341">
        <v>3</v>
      </c>
      <c r="F341">
        <v>0</v>
      </c>
      <c r="G341">
        <v>4</v>
      </c>
    </row>
    <row r="342" spans="1:7" x14ac:dyDescent="0.25">
      <c r="A342" t="s">
        <v>131</v>
      </c>
      <c r="B342">
        <v>0</v>
      </c>
      <c r="C342">
        <v>1</v>
      </c>
      <c r="D342">
        <v>5</v>
      </c>
      <c r="E342">
        <v>3</v>
      </c>
      <c r="F342">
        <v>0</v>
      </c>
      <c r="G342">
        <v>1</v>
      </c>
    </row>
    <row r="343" spans="1:7" x14ac:dyDescent="0.25">
      <c r="A343" t="s">
        <v>131</v>
      </c>
      <c r="B343">
        <v>0</v>
      </c>
      <c r="C343">
        <v>1</v>
      </c>
      <c r="D343">
        <v>6</v>
      </c>
      <c r="E343">
        <v>5</v>
      </c>
      <c r="F343">
        <v>1</v>
      </c>
      <c r="G343">
        <v>14</v>
      </c>
    </row>
    <row r="344" spans="1:7" x14ac:dyDescent="0.25">
      <c r="A344" t="s">
        <v>131</v>
      </c>
      <c r="B344">
        <v>0</v>
      </c>
      <c r="C344">
        <v>1</v>
      </c>
      <c r="D344">
        <v>7</v>
      </c>
      <c r="E344">
        <v>3</v>
      </c>
      <c r="F344">
        <v>0</v>
      </c>
      <c r="G344">
        <v>11</v>
      </c>
    </row>
    <row r="345" spans="1:7" x14ac:dyDescent="0.25">
      <c r="A345" t="s">
        <v>131</v>
      </c>
      <c r="B345">
        <v>0</v>
      </c>
      <c r="C345">
        <v>1</v>
      </c>
      <c r="D345">
        <v>8</v>
      </c>
      <c r="E345">
        <v>3</v>
      </c>
      <c r="F345">
        <v>0</v>
      </c>
      <c r="G345">
        <v>8</v>
      </c>
    </row>
    <row r="346" spans="1:7" x14ac:dyDescent="0.25">
      <c r="A346" t="s">
        <v>131</v>
      </c>
      <c r="B346">
        <v>0</v>
      </c>
      <c r="C346">
        <v>2</v>
      </c>
      <c r="D346">
        <v>2</v>
      </c>
      <c r="E346">
        <v>5</v>
      </c>
      <c r="F346">
        <v>1</v>
      </c>
      <c r="G346">
        <v>13</v>
      </c>
    </row>
    <row r="347" spans="1:7" x14ac:dyDescent="0.25">
      <c r="A347" t="s">
        <v>131</v>
      </c>
      <c r="B347">
        <v>0</v>
      </c>
      <c r="C347">
        <v>2</v>
      </c>
      <c r="D347">
        <v>3</v>
      </c>
      <c r="E347">
        <v>8</v>
      </c>
      <c r="F347">
        <v>0</v>
      </c>
      <c r="G347">
        <v>5</v>
      </c>
    </row>
    <row r="348" spans="1:7" x14ac:dyDescent="0.25">
      <c r="A348" t="s">
        <v>131</v>
      </c>
      <c r="B348">
        <v>0</v>
      </c>
      <c r="C348">
        <v>2</v>
      </c>
      <c r="D348">
        <v>4</v>
      </c>
      <c r="E348">
        <v>13</v>
      </c>
      <c r="F348">
        <v>1</v>
      </c>
      <c r="G348">
        <v>10</v>
      </c>
    </row>
    <row r="349" spans="1:7" x14ac:dyDescent="0.25">
      <c r="A349" t="s">
        <v>131</v>
      </c>
      <c r="B349">
        <v>0</v>
      </c>
      <c r="C349">
        <v>2</v>
      </c>
      <c r="D349">
        <v>5</v>
      </c>
      <c r="E349">
        <v>2</v>
      </c>
      <c r="F349">
        <v>0</v>
      </c>
      <c r="G349">
        <v>8</v>
      </c>
    </row>
    <row r="350" spans="1:7" x14ac:dyDescent="0.25">
      <c r="A350" t="s">
        <v>131</v>
      </c>
      <c r="B350">
        <v>0</v>
      </c>
      <c r="C350">
        <v>2</v>
      </c>
      <c r="D350">
        <v>6</v>
      </c>
      <c r="E350">
        <v>1</v>
      </c>
      <c r="F350">
        <v>0</v>
      </c>
      <c r="G350">
        <v>7</v>
      </c>
    </row>
    <row r="351" spans="1:7" x14ac:dyDescent="0.25">
      <c r="A351" t="s">
        <v>131</v>
      </c>
      <c r="B351">
        <v>1</v>
      </c>
      <c r="C351">
        <v>0</v>
      </c>
      <c r="D351">
        <v>4</v>
      </c>
      <c r="E351">
        <v>1</v>
      </c>
      <c r="F351">
        <v>1</v>
      </c>
      <c r="G351">
        <v>17</v>
      </c>
    </row>
    <row r="352" spans="1:7" x14ac:dyDescent="0.25">
      <c r="A352" t="s">
        <v>131</v>
      </c>
      <c r="B352">
        <v>1</v>
      </c>
      <c r="C352">
        <v>0</v>
      </c>
      <c r="D352">
        <v>5</v>
      </c>
      <c r="E352">
        <v>11</v>
      </c>
      <c r="F352">
        <v>0</v>
      </c>
      <c r="G352">
        <v>6</v>
      </c>
    </row>
    <row r="353" spans="1:7" x14ac:dyDescent="0.25">
      <c r="A353" t="s">
        <v>131</v>
      </c>
      <c r="B353">
        <v>1</v>
      </c>
      <c r="C353">
        <v>0</v>
      </c>
      <c r="D353">
        <v>7</v>
      </c>
      <c r="E353">
        <v>4</v>
      </c>
      <c r="F353">
        <v>0</v>
      </c>
      <c r="G353">
        <v>2</v>
      </c>
    </row>
    <row r="354" spans="1:7" x14ac:dyDescent="0.25">
      <c r="A354" t="s">
        <v>131</v>
      </c>
      <c r="B354">
        <v>1</v>
      </c>
      <c r="C354">
        <v>0</v>
      </c>
      <c r="D354">
        <v>8</v>
      </c>
      <c r="E354">
        <v>2</v>
      </c>
      <c r="F354">
        <v>0</v>
      </c>
      <c r="G354">
        <v>0</v>
      </c>
    </row>
    <row r="355" spans="1:7" x14ac:dyDescent="0.25">
      <c r="A355" t="s">
        <v>131</v>
      </c>
      <c r="B355">
        <v>1</v>
      </c>
      <c r="C355">
        <v>0</v>
      </c>
      <c r="D355">
        <v>9</v>
      </c>
      <c r="E355">
        <v>6</v>
      </c>
      <c r="F355">
        <v>1</v>
      </c>
      <c r="G355">
        <v>12</v>
      </c>
    </row>
    <row r="356" spans="1:7" x14ac:dyDescent="0.25">
      <c r="A356" t="s">
        <v>131</v>
      </c>
      <c r="B356">
        <v>1</v>
      </c>
      <c r="C356">
        <v>1</v>
      </c>
      <c r="D356">
        <v>5</v>
      </c>
      <c r="E356">
        <v>1</v>
      </c>
      <c r="F356">
        <v>1</v>
      </c>
      <c r="G356">
        <v>17</v>
      </c>
    </row>
    <row r="357" spans="1:7" x14ac:dyDescent="0.25">
      <c r="A357" t="s">
        <v>131</v>
      </c>
      <c r="B357">
        <v>1</v>
      </c>
      <c r="C357">
        <v>1</v>
      </c>
      <c r="D357">
        <v>6</v>
      </c>
      <c r="E357">
        <v>11</v>
      </c>
      <c r="F357">
        <v>0</v>
      </c>
      <c r="G357">
        <v>6</v>
      </c>
    </row>
    <row r="358" spans="1:7" x14ac:dyDescent="0.25">
      <c r="A358" t="s">
        <v>131</v>
      </c>
      <c r="B358">
        <v>1</v>
      </c>
      <c r="C358">
        <v>1</v>
      </c>
      <c r="D358">
        <v>7</v>
      </c>
      <c r="E358">
        <v>3</v>
      </c>
      <c r="F358">
        <v>0</v>
      </c>
      <c r="G358">
        <v>3</v>
      </c>
    </row>
    <row r="359" spans="1:7" x14ac:dyDescent="0.25">
      <c r="A359" t="s">
        <v>131</v>
      </c>
      <c r="B359">
        <v>1</v>
      </c>
      <c r="C359">
        <v>1</v>
      </c>
      <c r="D359">
        <v>8</v>
      </c>
      <c r="E359">
        <v>2</v>
      </c>
      <c r="F359">
        <v>0</v>
      </c>
      <c r="G359">
        <v>1</v>
      </c>
    </row>
    <row r="360" spans="1:7" x14ac:dyDescent="0.25">
      <c r="A360" t="s">
        <v>131</v>
      </c>
      <c r="B360">
        <v>1</v>
      </c>
      <c r="C360">
        <v>2</v>
      </c>
      <c r="D360">
        <v>7</v>
      </c>
      <c r="E360">
        <v>19</v>
      </c>
      <c r="F360">
        <v>2</v>
      </c>
      <c r="G360">
        <v>17</v>
      </c>
    </row>
    <row r="361" spans="1:7" x14ac:dyDescent="0.25">
      <c r="A361" t="s">
        <v>131</v>
      </c>
      <c r="B361">
        <v>1</v>
      </c>
      <c r="C361">
        <v>2</v>
      </c>
      <c r="D361">
        <v>8</v>
      </c>
      <c r="E361">
        <v>11</v>
      </c>
      <c r="F361">
        <v>0</v>
      </c>
      <c r="G361">
        <v>6</v>
      </c>
    </row>
    <row r="362" spans="1:7" x14ac:dyDescent="0.25">
      <c r="A362" t="s">
        <v>131</v>
      </c>
      <c r="B362">
        <v>1</v>
      </c>
      <c r="C362">
        <v>2</v>
      </c>
      <c r="D362">
        <v>9</v>
      </c>
      <c r="E362">
        <v>3</v>
      </c>
      <c r="F362">
        <v>0</v>
      </c>
      <c r="G362">
        <v>3</v>
      </c>
    </row>
    <row r="363" spans="1:7" x14ac:dyDescent="0.25">
      <c r="A363" t="s">
        <v>132</v>
      </c>
      <c r="B363">
        <v>0</v>
      </c>
      <c r="C363">
        <v>0</v>
      </c>
      <c r="D363">
        <v>0</v>
      </c>
      <c r="E363">
        <v>13</v>
      </c>
      <c r="F363">
        <v>1</v>
      </c>
      <c r="G363">
        <v>5</v>
      </c>
    </row>
    <row r="364" spans="1:7" x14ac:dyDescent="0.25">
      <c r="A364" t="s">
        <v>132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5</v>
      </c>
    </row>
    <row r="365" spans="1:7" x14ac:dyDescent="0.25">
      <c r="A365" t="s">
        <v>132</v>
      </c>
      <c r="B365">
        <v>0</v>
      </c>
      <c r="C365">
        <v>0</v>
      </c>
      <c r="D365">
        <v>2</v>
      </c>
      <c r="E365">
        <v>0</v>
      </c>
      <c r="F365">
        <v>0</v>
      </c>
      <c r="G365">
        <v>5</v>
      </c>
    </row>
    <row r="366" spans="1:7" x14ac:dyDescent="0.25">
      <c r="A366" t="s">
        <v>132</v>
      </c>
      <c r="B366">
        <v>0</v>
      </c>
      <c r="C366">
        <v>0</v>
      </c>
      <c r="D366">
        <v>3</v>
      </c>
      <c r="E366">
        <v>1</v>
      </c>
      <c r="F366">
        <v>0</v>
      </c>
      <c r="G366">
        <v>4</v>
      </c>
    </row>
    <row r="367" spans="1:7" x14ac:dyDescent="0.25">
      <c r="A367" t="s">
        <v>132</v>
      </c>
      <c r="B367">
        <v>0</v>
      </c>
      <c r="C367">
        <v>0</v>
      </c>
      <c r="D367">
        <v>4</v>
      </c>
      <c r="E367">
        <v>2</v>
      </c>
      <c r="F367">
        <v>0</v>
      </c>
      <c r="G367">
        <v>2</v>
      </c>
    </row>
    <row r="368" spans="1:7" x14ac:dyDescent="0.25">
      <c r="A368" t="s">
        <v>132</v>
      </c>
      <c r="B368">
        <v>0</v>
      </c>
      <c r="C368">
        <v>0</v>
      </c>
      <c r="D368">
        <v>5</v>
      </c>
      <c r="E368">
        <v>0</v>
      </c>
      <c r="F368">
        <v>0</v>
      </c>
      <c r="G368">
        <v>2</v>
      </c>
    </row>
    <row r="369" spans="1:7" x14ac:dyDescent="0.25">
      <c r="A369" t="s">
        <v>132</v>
      </c>
      <c r="B369">
        <v>0</v>
      </c>
      <c r="C369">
        <v>0</v>
      </c>
      <c r="D369">
        <v>6</v>
      </c>
      <c r="E369">
        <v>0</v>
      </c>
      <c r="F369">
        <v>0</v>
      </c>
      <c r="G369">
        <v>2</v>
      </c>
    </row>
    <row r="370" spans="1:7" x14ac:dyDescent="0.25">
      <c r="A370" t="s">
        <v>132</v>
      </c>
      <c r="B370">
        <v>0</v>
      </c>
      <c r="C370">
        <v>0</v>
      </c>
      <c r="D370">
        <v>7</v>
      </c>
      <c r="E370">
        <v>2</v>
      </c>
      <c r="F370">
        <v>0</v>
      </c>
      <c r="G370">
        <v>0</v>
      </c>
    </row>
    <row r="371" spans="1:7" x14ac:dyDescent="0.25">
      <c r="A371" t="s">
        <v>132</v>
      </c>
      <c r="B371">
        <v>0</v>
      </c>
      <c r="C371">
        <v>0</v>
      </c>
      <c r="D371">
        <v>8</v>
      </c>
      <c r="E371">
        <v>0</v>
      </c>
      <c r="F371">
        <v>0</v>
      </c>
      <c r="G371">
        <v>0</v>
      </c>
    </row>
    <row r="372" spans="1:7" x14ac:dyDescent="0.25">
      <c r="A372" t="s">
        <v>132</v>
      </c>
      <c r="B372">
        <v>0</v>
      </c>
      <c r="C372">
        <v>0</v>
      </c>
      <c r="D372">
        <v>9</v>
      </c>
      <c r="E372">
        <v>1</v>
      </c>
      <c r="F372">
        <v>1</v>
      </c>
      <c r="G372">
        <v>17</v>
      </c>
    </row>
    <row r="373" spans="1:7" x14ac:dyDescent="0.25">
      <c r="A373" t="s">
        <v>132</v>
      </c>
      <c r="B373">
        <v>0</v>
      </c>
      <c r="C373">
        <v>1</v>
      </c>
      <c r="D373">
        <v>0</v>
      </c>
      <c r="E373">
        <v>29</v>
      </c>
      <c r="F373">
        <v>2</v>
      </c>
      <c r="G373">
        <v>7</v>
      </c>
    </row>
    <row r="374" spans="1:7" x14ac:dyDescent="0.25">
      <c r="A374" t="s">
        <v>132</v>
      </c>
      <c r="B374">
        <v>0</v>
      </c>
      <c r="C374">
        <v>1</v>
      </c>
      <c r="D374">
        <v>1</v>
      </c>
      <c r="E374">
        <v>9</v>
      </c>
      <c r="F374">
        <v>1</v>
      </c>
      <c r="G374">
        <v>16</v>
      </c>
    </row>
    <row r="375" spans="1:7" x14ac:dyDescent="0.25">
      <c r="A375" t="s">
        <v>132</v>
      </c>
      <c r="B375">
        <v>0</v>
      </c>
      <c r="C375">
        <v>1</v>
      </c>
      <c r="D375">
        <v>2</v>
      </c>
      <c r="E375">
        <v>2</v>
      </c>
      <c r="F375">
        <v>0</v>
      </c>
      <c r="G375">
        <v>14</v>
      </c>
    </row>
    <row r="376" spans="1:7" x14ac:dyDescent="0.25">
      <c r="A376" t="s">
        <v>132</v>
      </c>
      <c r="B376">
        <v>0</v>
      </c>
      <c r="C376">
        <v>2</v>
      </c>
      <c r="D376">
        <v>2</v>
      </c>
      <c r="E376">
        <v>5</v>
      </c>
      <c r="F376">
        <v>1</v>
      </c>
      <c r="G376">
        <v>13</v>
      </c>
    </row>
    <row r="377" spans="1:7" x14ac:dyDescent="0.25">
      <c r="A377" t="s">
        <v>132</v>
      </c>
      <c r="B377">
        <v>0</v>
      </c>
      <c r="C377">
        <v>2</v>
      </c>
      <c r="D377">
        <v>3</v>
      </c>
      <c r="E377">
        <v>14</v>
      </c>
      <c r="F377">
        <v>1</v>
      </c>
      <c r="G377">
        <v>17</v>
      </c>
    </row>
    <row r="378" spans="1:7" x14ac:dyDescent="0.25">
      <c r="A378" t="s">
        <v>132</v>
      </c>
      <c r="B378">
        <v>0</v>
      </c>
      <c r="C378">
        <v>2</v>
      </c>
      <c r="D378">
        <v>4</v>
      </c>
      <c r="E378">
        <v>6</v>
      </c>
      <c r="F378">
        <v>0</v>
      </c>
      <c r="G378">
        <v>11</v>
      </c>
    </row>
    <row r="379" spans="1:7" x14ac:dyDescent="0.25">
      <c r="A379" t="s">
        <v>132</v>
      </c>
      <c r="B379">
        <v>0</v>
      </c>
      <c r="C379">
        <v>2</v>
      </c>
      <c r="D379">
        <v>5</v>
      </c>
      <c r="E379">
        <v>6</v>
      </c>
      <c r="F379">
        <v>0</v>
      </c>
      <c r="G379">
        <v>5</v>
      </c>
    </row>
    <row r="380" spans="1:7" x14ac:dyDescent="0.25">
      <c r="A380" t="s">
        <v>132</v>
      </c>
      <c r="B380">
        <v>0</v>
      </c>
      <c r="C380">
        <v>2</v>
      </c>
      <c r="D380">
        <v>6</v>
      </c>
      <c r="E380">
        <v>2</v>
      </c>
      <c r="F380">
        <v>0</v>
      </c>
      <c r="G380">
        <v>3</v>
      </c>
    </row>
    <row r="381" spans="1:7" x14ac:dyDescent="0.25">
      <c r="A381" t="s">
        <v>132</v>
      </c>
      <c r="B381">
        <v>1</v>
      </c>
      <c r="C381">
        <v>0</v>
      </c>
      <c r="D381">
        <v>4</v>
      </c>
      <c r="E381">
        <v>7</v>
      </c>
      <c r="F381">
        <v>1</v>
      </c>
      <c r="G381">
        <v>11</v>
      </c>
    </row>
    <row r="382" spans="1:7" x14ac:dyDescent="0.25">
      <c r="A382" t="s">
        <v>132</v>
      </c>
      <c r="B382">
        <v>1</v>
      </c>
      <c r="C382">
        <v>0</v>
      </c>
      <c r="D382">
        <v>6</v>
      </c>
      <c r="E382">
        <v>4</v>
      </c>
      <c r="F382">
        <v>0</v>
      </c>
      <c r="G382">
        <v>7</v>
      </c>
    </row>
    <row r="383" spans="1:7" x14ac:dyDescent="0.25">
      <c r="A383" t="s">
        <v>132</v>
      </c>
      <c r="B383">
        <v>1</v>
      </c>
      <c r="C383">
        <v>0</v>
      </c>
      <c r="D383">
        <v>7</v>
      </c>
      <c r="E383">
        <v>4</v>
      </c>
      <c r="F383">
        <v>0</v>
      </c>
      <c r="G383">
        <v>3</v>
      </c>
    </row>
    <row r="384" spans="1:7" x14ac:dyDescent="0.25">
      <c r="A384" t="s">
        <v>132</v>
      </c>
      <c r="B384">
        <v>1</v>
      </c>
      <c r="C384">
        <v>0</v>
      </c>
      <c r="D384">
        <v>8</v>
      </c>
      <c r="E384">
        <v>2</v>
      </c>
      <c r="F384">
        <v>0</v>
      </c>
      <c r="G384">
        <v>1</v>
      </c>
    </row>
    <row r="385" spans="1:7" x14ac:dyDescent="0.25">
      <c r="A385" t="s">
        <v>132</v>
      </c>
      <c r="B385">
        <v>1</v>
      </c>
      <c r="C385">
        <v>1</v>
      </c>
      <c r="D385">
        <v>5</v>
      </c>
      <c r="E385">
        <v>17</v>
      </c>
      <c r="F385">
        <v>1</v>
      </c>
      <c r="G385">
        <v>1</v>
      </c>
    </row>
    <row r="386" spans="1:7" x14ac:dyDescent="0.25">
      <c r="A386" t="s">
        <v>132</v>
      </c>
      <c r="B386">
        <v>1</v>
      </c>
      <c r="C386">
        <v>1</v>
      </c>
      <c r="D386">
        <v>6</v>
      </c>
      <c r="E386">
        <v>2</v>
      </c>
      <c r="F386">
        <v>1</v>
      </c>
      <c r="G386">
        <v>17</v>
      </c>
    </row>
    <row r="387" spans="1:7" x14ac:dyDescent="0.25">
      <c r="A387" t="s">
        <v>132</v>
      </c>
      <c r="B387">
        <v>1</v>
      </c>
      <c r="C387">
        <v>1</v>
      </c>
      <c r="D387">
        <v>7</v>
      </c>
      <c r="E387">
        <v>12</v>
      </c>
      <c r="F387">
        <v>0</v>
      </c>
      <c r="G387">
        <v>5</v>
      </c>
    </row>
    <row r="388" spans="1:7" x14ac:dyDescent="0.25">
      <c r="A388" t="s">
        <v>132</v>
      </c>
      <c r="B388">
        <v>1</v>
      </c>
      <c r="C388">
        <v>1</v>
      </c>
      <c r="D388">
        <v>8</v>
      </c>
      <c r="E388">
        <v>1</v>
      </c>
      <c r="F388">
        <v>0</v>
      </c>
      <c r="G388">
        <v>4</v>
      </c>
    </row>
    <row r="389" spans="1:7" x14ac:dyDescent="0.25">
      <c r="A389" t="s">
        <v>132</v>
      </c>
      <c r="B389">
        <v>1</v>
      </c>
      <c r="C389">
        <v>2</v>
      </c>
      <c r="D389">
        <v>6</v>
      </c>
      <c r="E389">
        <v>21</v>
      </c>
      <c r="F389">
        <v>2</v>
      </c>
      <c r="G389">
        <v>15</v>
      </c>
    </row>
    <row r="390" spans="1:7" x14ac:dyDescent="0.25">
      <c r="A390" t="s">
        <v>132</v>
      </c>
      <c r="B390">
        <v>1</v>
      </c>
      <c r="C390">
        <v>2</v>
      </c>
      <c r="D390">
        <v>7</v>
      </c>
      <c r="E390">
        <v>25</v>
      </c>
      <c r="F390">
        <v>1</v>
      </c>
      <c r="G390">
        <v>8</v>
      </c>
    </row>
    <row r="391" spans="1:7" x14ac:dyDescent="0.25">
      <c r="A391" t="s">
        <v>132</v>
      </c>
      <c r="B391">
        <v>1</v>
      </c>
      <c r="C391">
        <v>2</v>
      </c>
      <c r="D391">
        <v>8</v>
      </c>
      <c r="E391">
        <v>12</v>
      </c>
      <c r="F391">
        <v>1</v>
      </c>
      <c r="G391">
        <v>14</v>
      </c>
    </row>
    <row r="392" spans="1:7" x14ac:dyDescent="0.25">
      <c r="A392" t="s">
        <v>133</v>
      </c>
      <c r="B392">
        <v>0</v>
      </c>
      <c r="C392">
        <v>0</v>
      </c>
      <c r="D392">
        <v>0</v>
      </c>
      <c r="E392">
        <v>18</v>
      </c>
      <c r="F392">
        <v>1</v>
      </c>
      <c r="G392">
        <v>0</v>
      </c>
    </row>
    <row r="393" spans="1:7" x14ac:dyDescent="0.25">
      <c r="A393" t="s">
        <v>133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</row>
    <row r="394" spans="1:7" x14ac:dyDescent="0.25">
      <c r="A394" t="s">
        <v>133</v>
      </c>
      <c r="B394">
        <v>0</v>
      </c>
      <c r="C394">
        <v>0</v>
      </c>
      <c r="D394">
        <v>2</v>
      </c>
      <c r="E394">
        <v>0</v>
      </c>
      <c r="F394">
        <v>0</v>
      </c>
      <c r="G394">
        <v>0</v>
      </c>
    </row>
    <row r="395" spans="1:7" x14ac:dyDescent="0.25">
      <c r="A395" t="s">
        <v>133</v>
      </c>
      <c r="B395">
        <v>0</v>
      </c>
      <c r="C395">
        <v>0</v>
      </c>
      <c r="D395">
        <v>3</v>
      </c>
      <c r="E395">
        <v>0</v>
      </c>
      <c r="F395">
        <v>0</v>
      </c>
      <c r="G395">
        <v>0</v>
      </c>
    </row>
    <row r="396" spans="1:7" x14ac:dyDescent="0.25">
      <c r="A396" t="s">
        <v>133</v>
      </c>
      <c r="B396">
        <v>0</v>
      </c>
      <c r="C396">
        <v>0</v>
      </c>
      <c r="D396">
        <v>4</v>
      </c>
      <c r="E396">
        <v>0</v>
      </c>
      <c r="F396">
        <v>0</v>
      </c>
      <c r="G396">
        <v>0</v>
      </c>
    </row>
    <row r="397" spans="1:7" x14ac:dyDescent="0.25">
      <c r="A397" t="s">
        <v>133</v>
      </c>
      <c r="B397">
        <v>0</v>
      </c>
      <c r="C397">
        <v>0</v>
      </c>
      <c r="D397">
        <v>5</v>
      </c>
      <c r="E397">
        <v>0</v>
      </c>
      <c r="F397">
        <v>0</v>
      </c>
      <c r="G397">
        <v>0</v>
      </c>
    </row>
    <row r="398" spans="1:7" x14ac:dyDescent="0.25">
      <c r="A398" t="s">
        <v>133</v>
      </c>
      <c r="B398">
        <v>0</v>
      </c>
      <c r="C398">
        <v>0</v>
      </c>
      <c r="D398">
        <v>6</v>
      </c>
      <c r="E398">
        <v>0</v>
      </c>
      <c r="F398">
        <v>0</v>
      </c>
      <c r="G398">
        <v>0</v>
      </c>
    </row>
    <row r="399" spans="1:7" x14ac:dyDescent="0.25">
      <c r="A399" t="s">
        <v>133</v>
      </c>
      <c r="B399">
        <v>0</v>
      </c>
      <c r="C399">
        <v>0</v>
      </c>
      <c r="D399">
        <v>7</v>
      </c>
      <c r="E399">
        <v>0</v>
      </c>
      <c r="F399">
        <v>0</v>
      </c>
      <c r="G399">
        <v>0</v>
      </c>
    </row>
    <row r="400" spans="1:7" x14ac:dyDescent="0.25">
      <c r="A400" t="s">
        <v>133</v>
      </c>
      <c r="B400">
        <v>0</v>
      </c>
      <c r="C400">
        <v>0</v>
      </c>
      <c r="D400">
        <v>8</v>
      </c>
      <c r="E400">
        <v>0</v>
      </c>
      <c r="F400">
        <v>0</v>
      </c>
      <c r="G400">
        <v>0</v>
      </c>
    </row>
    <row r="401" spans="1:7" x14ac:dyDescent="0.25">
      <c r="A401" t="s">
        <v>133</v>
      </c>
      <c r="B401">
        <v>0</v>
      </c>
      <c r="C401">
        <v>0</v>
      </c>
      <c r="D401">
        <v>9</v>
      </c>
      <c r="E401">
        <v>0</v>
      </c>
      <c r="F401">
        <v>0</v>
      </c>
      <c r="G401">
        <v>0</v>
      </c>
    </row>
    <row r="402" spans="1:7" x14ac:dyDescent="0.25">
      <c r="A402" t="s">
        <v>133</v>
      </c>
      <c r="B402">
        <v>0</v>
      </c>
      <c r="C402">
        <v>1</v>
      </c>
      <c r="D402">
        <v>0</v>
      </c>
      <c r="E402">
        <v>18</v>
      </c>
      <c r="F402">
        <v>1</v>
      </c>
      <c r="G402">
        <v>0</v>
      </c>
    </row>
    <row r="403" spans="1:7" x14ac:dyDescent="0.25">
      <c r="A403" t="s">
        <v>133</v>
      </c>
      <c r="B403">
        <v>0</v>
      </c>
      <c r="C403">
        <v>1</v>
      </c>
      <c r="D403">
        <v>1</v>
      </c>
      <c r="E403">
        <v>3</v>
      </c>
      <c r="F403">
        <v>1</v>
      </c>
      <c r="G403">
        <v>15</v>
      </c>
    </row>
    <row r="404" spans="1:7" x14ac:dyDescent="0.25">
      <c r="A404" t="s">
        <v>133</v>
      </c>
      <c r="B404">
        <v>0</v>
      </c>
      <c r="C404">
        <v>1</v>
      </c>
      <c r="D404">
        <v>2</v>
      </c>
      <c r="E404">
        <v>1</v>
      </c>
      <c r="F404">
        <v>0</v>
      </c>
      <c r="G404">
        <v>14</v>
      </c>
    </row>
    <row r="405" spans="1:7" x14ac:dyDescent="0.25">
      <c r="A405" t="s">
        <v>133</v>
      </c>
      <c r="B405">
        <v>0</v>
      </c>
      <c r="C405">
        <v>1</v>
      </c>
      <c r="D405">
        <v>3</v>
      </c>
      <c r="E405">
        <v>2</v>
      </c>
      <c r="F405">
        <v>0</v>
      </c>
      <c r="G405">
        <v>12</v>
      </c>
    </row>
    <row r="406" spans="1:7" x14ac:dyDescent="0.25">
      <c r="A406" t="s">
        <v>133</v>
      </c>
      <c r="B406">
        <v>0</v>
      </c>
      <c r="C406">
        <v>1</v>
      </c>
      <c r="D406">
        <v>4</v>
      </c>
      <c r="E406">
        <v>6</v>
      </c>
      <c r="F406">
        <v>0</v>
      </c>
      <c r="G406">
        <v>6</v>
      </c>
    </row>
    <row r="407" spans="1:7" x14ac:dyDescent="0.25">
      <c r="A407" t="s">
        <v>133</v>
      </c>
      <c r="B407">
        <v>0</v>
      </c>
      <c r="C407">
        <v>1</v>
      </c>
      <c r="D407">
        <v>5</v>
      </c>
      <c r="E407">
        <v>8</v>
      </c>
      <c r="F407">
        <v>1</v>
      </c>
      <c r="G407">
        <v>16</v>
      </c>
    </row>
    <row r="408" spans="1:7" x14ac:dyDescent="0.25">
      <c r="A408" t="s">
        <v>133</v>
      </c>
      <c r="B408">
        <v>0</v>
      </c>
      <c r="C408">
        <v>1</v>
      </c>
      <c r="D408">
        <v>6</v>
      </c>
      <c r="E408">
        <v>4</v>
      </c>
      <c r="F408">
        <v>0</v>
      </c>
      <c r="G408">
        <v>12</v>
      </c>
    </row>
    <row r="409" spans="1:7" x14ac:dyDescent="0.25">
      <c r="A409" t="s">
        <v>133</v>
      </c>
      <c r="B409">
        <v>0</v>
      </c>
      <c r="C409">
        <v>1</v>
      </c>
      <c r="D409">
        <v>7</v>
      </c>
      <c r="E409">
        <v>8</v>
      </c>
      <c r="F409">
        <v>0</v>
      </c>
      <c r="G409">
        <v>4</v>
      </c>
    </row>
    <row r="410" spans="1:7" x14ac:dyDescent="0.25">
      <c r="A410" t="s">
        <v>133</v>
      </c>
      <c r="B410">
        <v>0</v>
      </c>
      <c r="C410">
        <v>1</v>
      </c>
      <c r="D410">
        <v>8</v>
      </c>
      <c r="E410">
        <v>7</v>
      </c>
      <c r="F410">
        <v>1</v>
      </c>
      <c r="G410">
        <v>15</v>
      </c>
    </row>
    <row r="411" spans="1:7" x14ac:dyDescent="0.25">
      <c r="A411" t="s">
        <v>133</v>
      </c>
      <c r="B411">
        <v>0</v>
      </c>
      <c r="C411">
        <v>1</v>
      </c>
      <c r="D411">
        <v>9</v>
      </c>
      <c r="E411">
        <v>3</v>
      </c>
      <c r="F411">
        <v>0</v>
      </c>
      <c r="G411">
        <v>12</v>
      </c>
    </row>
    <row r="412" spans="1:7" x14ac:dyDescent="0.25">
      <c r="A412" t="s">
        <v>133</v>
      </c>
      <c r="B412">
        <v>0</v>
      </c>
      <c r="C412">
        <v>2</v>
      </c>
      <c r="D412">
        <v>1</v>
      </c>
      <c r="E412">
        <v>1</v>
      </c>
      <c r="F412">
        <v>1</v>
      </c>
      <c r="G412">
        <v>17</v>
      </c>
    </row>
    <row r="413" spans="1:7" x14ac:dyDescent="0.25">
      <c r="A413" t="s">
        <v>133</v>
      </c>
      <c r="B413">
        <v>0</v>
      </c>
      <c r="C413">
        <v>2</v>
      </c>
      <c r="D413">
        <v>2</v>
      </c>
      <c r="E413">
        <v>2</v>
      </c>
      <c r="F413">
        <v>0</v>
      </c>
      <c r="G413">
        <v>15</v>
      </c>
    </row>
    <row r="414" spans="1:7" x14ac:dyDescent="0.25">
      <c r="A414" t="s">
        <v>133</v>
      </c>
      <c r="B414">
        <v>0</v>
      </c>
      <c r="C414">
        <v>2</v>
      </c>
      <c r="D414">
        <v>3</v>
      </c>
      <c r="E414">
        <v>5</v>
      </c>
      <c r="F414">
        <v>0</v>
      </c>
      <c r="G414">
        <v>10</v>
      </c>
    </row>
    <row r="415" spans="1:7" x14ac:dyDescent="0.25">
      <c r="A415" t="s">
        <v>133</v>
      </c>
      <c r="B415">
        <v>0</v>
      </c>
      <c r="C415">
        <v>2</v>
      </c>
      <c r="D415">
        <v>4</v>
      </c>
      <c r="E415">
        <v>7</v>
      </c>
      <c r="F415">
        <v>0</v>
      </c>
      <c r="G415">
        <v>3</v>
      </c>
    </row>
    <row r="416" spans="1:7" x14ac:dyDescent="0.25">
      <c r="A416" t="s">
        <v>133</v>
      </c>
      <c r="B416">
        <v>0</v>
      </c>
      <c r="C416">
        <v>2</v>
      </c>
      <c r="D416">
        <v>5</v>
      </c>
      <c r="E416">
        <v>2</v>
      </c>
      <c r="F416">
        <v>0</v>
      </c>
      <c r="G416">
        <v>1</v>
      </c>
    </row>
    <row r="417" spans="1:7" x14ac:dyDescent="0.25">
      <c r="A417" t="s">
        <v>133</v>
      </c>
      <c r="B417">
        <v>0</v>
      </c>
      <c r="C417">
        <v>2</v>
      </c>
      <c r="D417">
        <v>6</v>
      </c>
      <c r="E417">
        <v>1</v>
      </c>
      <c r="F417">
        <v>0</v>
      </c>
      <c r="G417">
        <v>0</v>
      </c>
    </row>
    <row r="418" spans="1:7" x14ac:dyDescent="0.25">
      <c r="A418" t="s">
        <v>133</v>
      </c>
      <c r="B418">
        <v>0</v>
      </c>
      <c r="C418">
        <v>2</v>
      </c>
      <c r="D418">
        <v>8</v>
      </c>
      <c r="E418">
        <v>2</v>
      </c>
      <c r="F418">
        <v>1</v>
      </c>
      <c r="G418">
        <v>16</v>
      </c>
    </row>
    <row r="419" spans="1:7" x14ac:dyDescent="0.25">
      <c r="A419" t="s">
        <v>133</v>
      </c>
      <c r="B419">
        <v>0</v>
      </c>
      <c r="C419">
        <v>2</v>
      </c>
      <c r="D419">
        <v>9</v>
      </c>
      <c r="E419">
        <v>1</v>
      </c>
      <c r="F419">
        <v>0</v>
      </c>
      <c r="G419">
        <v>15</v>
      </c>
    </row>
    <row r="420" spans="1:7" x14ac:dyDescent="0.25">
      <c r="A420" t="s">
        <v>133</v>
      </c>
      <c r="B420">
        <v>1</v>
      </c>
      <c r="C420">
        <v>0</v>
      </c>
      <c r="D420">
        <v>5</v>
      </c>
      <c r="E420">
        <v>5</v>
      </c>
      <c r="F420">
        <v>1</v>
      </c>
      <c r="G420">
        <v>13</v>
      </c>
    </row>
    <row r="421" spans="1:7" x14ac:dyDescent="0.25">
      <c r="A421" t="s">
        <v>133</v>
      </c>
      <c r="B421">
        <v>1</v>
      </c>
      <c r="C421">
        <v>0</v>
      </c>
      <c r="D421">
        <v>8</v>
      </c>
      <c r="E421">
        <v>1</v>
      </c>
      <c r="F421">
        <v>0</v>
      </c>
      <c r="G421">
        <v>12</v>
      </c>
    </row>
    <row r="422" spans="1:7" x14ac:dyDescent="0.25">
      <c r="A422" t="s">
        <v>133</v>
      </c>
      <c r="B422">
        <v>1</v>
      </c>
      <c r="C422">
        <v>0</v>
      </c>
      <c r="D422">
        <v>9</v>
      </c>
      <c r="E422">
        <v>3</v>
      </c>
      <c r="F422">
        <v>0</v>
      </c>
      <c r="G422">
        <v>9</v>
      </c>
    </row>
    <row r="423" spans="1:7" x14ac:dyDescent="0.25">
      <c r="A423" t="s">
        <v>133</v>
      </c>
      <c r="B423">
        <v>1</v>
      </c>
      <c r="C423">
        <v>1</v>
      </c>
      <c r="D423">
        <v>6</v>
      </c>
      <c r="E423">
        <v>9</v>
      </c>
      <c r="F423">
        <v>1</v>
      </c>
      <c r="G423">
        <v>9</v>
      </c>
    </row>
    <row r="424" spans="1:7" x14ac:dyDescent="0.25">
      <c r="A424" t="s">
        <v>133</v>
      </c>
      <c r="B424">
        <v>1</v>
      </c>
      <c r="C424">
        <v>1</v>
      </c>
      <c r="D424">
        <v>7</v>
      </c>
      <c r="E424">
        <v>4</v>
      </c>
      <c r="F424">
        <v>0</v>
      </c>
      <c r="G424">
        <v>5</v>
      </c>
    </row>
    <row r="425" spans="1:7" x14ac:dyDescent="0.25">
      <c r="A425" t="s">
        <v>133</v>
      </c>
      <c r="B425">
        <v>1</v>
      </c>
      <c r="C425">
        <v>1</v>
      </c>
      <c r="D425">
        <v>8</v>
      </c>
      <c r="E425">
        <v>2</v>
      </c>
      <c r="F425">
        <v>0</v>
      </c>
      <c r="G425">
        <v>3</v>
      </c>
    </row>
    <row r="426" spans="1:7" x14ac:dyDescent="0.25">
      <c r="A426" t="s">
        <v>133</v>
      </c>
      <c r="B426">
        <v>1</v>
      </c>
      <c r="C426">
        <v>2</v>
      </c>
      <c r="D426">
        <v>6</v>
      </c>
      <c r="E426">
        <v>4</v>
      </c>
      <c r="F426">
        <v>1</v>
      </c>
      <c r="G426">
        <v>14</v>
      </c>
    </row>
    <row r="427" spans="1:7" x14ac:dyDescent="0.25">
      <c r="A427" t="s">
        <v>133</v>
      </c>
      <c r="B427">
        <v>1</v>
      </c>
      <c r="C427">
        <v>2</v>
      </c>
      <c r="D427">
        <v>7</v>
      </c>
      <c r="E427">
        <v>15</v>
      </c>
      <c r="F427">
        <v>1</v>
      </c>
      <c r="G427">
        <v>17</v>
      </c>
    </row>
    <row r="428" spans="1:7" x14ac:dyDescent="0.25">
      <c r="A428" t="s">
        <v>133</v>
      </c>
      <c r="B428">
        <v>1</v>
      </c>
      <c r="C428">
        <v>2</v>
      </c>
      <c r="D428">
        <v>8</v>
      </c>
      <c r="E428">
        <v>6</v>
      </c>
      <c r="F428">
        <v>0</v>
      </c>
      <c r="G428">
        <v>11</v>
      </c>
    </row>
    <row r="429" spans="1:7" x14ac:dyDescent="0.25">
      <c r="A429" t="s">
        <v>133</v>
      </c>
      <c r="B429">
        <v>1</v>
      </c>
      <c r="C429">
        <v>2</v>
      </c>
      <c r="D429">
        <v>9</v>
      </c>
      <c r="E429">
        <v>1</v>
      </c>
      <c r="F429">
        <v>0</v>
      </c>
      <c r="G429">
        <v>10</v>
      </c>
    </row>
    <row r="430" spans="1:7" x14ac:dyDescent="0.25">
      <c r="A430" t="s">
        <v>134</v>
      </c>
      <c r="B430">
        <v>0</v>
      </c>
      <c r="C430">
        <v>0</v>
      </c>
      <c r="D430">
        <v>0</v>
      </c>
      <c r="E430">
        <v>9</v>
      </c>
      <c r="F430">
        <v>1</v>
      </c>
      <c r="G430">
        <v>9</v>
      </c>
    </row>
    <row r="431" spans="1:7" x14ac:dyDescent="0.25">
      <c r="A431" t="s">
        <v>134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9</v>
      </c>
    </row>
    <row r="432" spans="1:7" x14ac:dyDescent="0.25">
      <c r="A432" t="s">
        <v>134</v>
      </c>
      <c r="B432">
        <v>0</v>
      </c>
      <c r="C432">
        <v>0</v>
      </c>
      <c r="D432">
        <v>2</v>
      </c>
      <c r="E432">
        <v>2</v>
      </c>
      <c r="F432">
        <v>0</v>
      </c>
      <c r="G432">
        <v>7</v>
      </c>
    </row>
    <row r="433" spans="1:7" x14ac:dyDescent="0.25">
      <c r="A433" t="s">
        <v>134</v>
      </c>
      <c r="B433">
        <v>0</v>
      </c>
      <c r="C433">
        <v>0</v>
      </c>
      <c r="D433">
        <v>3</v>
      </c>
      <c r="E433">
        <v>0</v>
      </c>
      <c r="F433">
        <v>0</v>
      </c>
      <c r="G433">
        <v>7</v>
      </c>
    </row>
    <row r="434" spans="1:7" x14ac:dyDescent="0.25">
      <c r="A434" t="s">
        <v>134</v>
      </c>
      <c r="B434">
        <v>0</v>
      </c>
      <c r="C434">
        <v>0</v>
      </c>
      <c r="D434">
        <v>4</v>
      </c>
      <c r="E434">
        <v>1</v>
      </c>
      <c r="F434">
        <v>0</v>
      </c>
      <c r="G434">
        <v>6</v>
      </c>
    </row>
    <row r="435" spans="1:7" x14ac:dyDescent="0.25">
      <c r="A435" t="s">
        <v>134</v>
      </c>
      <c r="B435">
        <v>0</v>
      </c>
      <c r="C435">
        <v>0</v>
      </c>
      <c r="D435">
        <v>5</v>
      </c>
      <c r="E435">
        <v>1</v>
      </c>
      <c r="F435">
        <v>0</v>
      </c>
      <c r="G435">
        <v>5</v>
      </c>
    </row>
    <row r="436" spans="1:7" x14ac:dyDescent="0.25">
      <c r="A436" t="s">
        <v>134</v>
      </c>
      <c r="B436">
        <v>0</v>
      </c>
      <c r="C436">
        <v>0</v>
      </c>
      <c r="D436">
        <v>6</v>
      </c>
      <c r="E436">
        <v>0</v>
      </c>
      <c r="F436">
        <v>0</v>
      </c>
      <c r="G436">
        <v>5</v>
      </c>
    </row>
    <row r="437" spans="1:7" x14ac:dyDescent="0.25">
      <c r="A437" t="s">
        <v>134</v>
      </c>
      <c r="B437">
        <v>0</v>
      </c>
      <c r="C437">
        <v>0</v>
      </c>
      <c r="D437">
        <v>7</v>
      </c>
      <c r="E437">
        <v>1</v>
      </c>
      <c r="F437">
        <v>0</v>
      </c>
      <c r="G437">
        <v>4</v>
      </c>
    </row>
    <row r="438" spans="1:7" x14ac:dyDescent="0.25">
      <c r="A438" t="s">
        <v>134</v>
      </c>
      <c r="B438">
        <v>0</v>
      </c>
      <c r="C438">
        <v>0</v>
      </c>
      <c r="D438">
        <v>8</v>
      </c>
      <c r="E438">
        <v>0</v>
      </c>
      <c r="F438">
        <v>0</v>
      </c>
      <c r="G438">
        <v>4</v>
      </c>
    </row>
    <row r="439" spans="1:7" x14ac:dyDescent="0.25">
      <c r="A439" t="s">
        <v>134</v>
      </c>
      <c r="B439">
        <v>0</v>
      </c>
      <c r="C439">
        <v>0</v>
      </c>
      <c r="D439">
        <v>9</v>
      </c>
      <c r="E439">
        <v>0</v>
      </c>
      <c r="F439">
        <v>0</v>
      </c>
      <c r="G439">
        <v>4</v>
      </c>
    </row>
    <row r="440" spans="1:7" x14ac:dyDescent="0.25">
      <c r="A440" t="s">
        <v>134</v>
      </c>
      <c r="B440">
        <v>0</v>
      </c>
      <c r="C440">
        <v>1</v>
      </c>
      <c r="D440">
        <v>0</v>
      </c>
      <c r="E440">
        <v>17</v>
      </c>
      <c r="F440">
        <v>1</v>
      </c>
      <c r="G440">
        <v>1</v>
      </c>
    </row>
    <row r="441" spans="1:7" x14ac:dyDescent="0.25">
      <c r="A441" t="s">
        <v>134</v>
      </c>
      <c r="B441">
        <v>0</v>
      </c>
      <c r="C441">
        <v>1</v>
      </c>
      <c r="D441">
        <v>1</v>
      </c>
      <c r="E441">
        <v>2</v>
      </c>
      <c r="F441">
        <v>1</v>
      </c>
      <c r="G441">
        <v>17</v>
      </c>
    </row>
    <row r="442" spans="1:7" x14ac:dyDescent="0.25">
      <c r="A442" t="s">
        <v>134</v>
      </c>
      <c r="B442">
        <v>0</v>
      </c>
      <c r="C442">
        <v>1</v>
      </c>
      <c r="D442">
        <v>2</v>
      </c>
      <c r="E442">
        <v>1</v>
      </c>
      <c r="F442">
        <v>0</v>
      </c>
      <c r="G442">
        <v>16</v>
      </c>
    </row>
    <row r="443" spans="1:7" x14ac:dyDescent="0.25">
      <c r="A443" t="s">
        <v>134</v>
      </c>
      <c r="B443">
        <v>0</v>
      </c>
      <c r="C443">
        <v>1</v>
      </c>
      <c r="D443">
        <v>3</v>
      </c>
      <c r="E443">
        <v>2</v>
      </c>
      <c r="F443">
        <v>0</v>
      </c>
      <c r="G443">
        <v>14</v>
      </c>
    </row>
    <row r="444" spans="1:7" x14ac:dyDescent="0.25">
      <c r="A444" t="s">
        <v>134</v>
      </c>
      <c r="B444">
        <v>0</v>
      </c>
      <c r="C444">
        <v>1</v>
      </c>
      <c r="D444">
        <v>4</v>
      </c>
      <c r="E444">
        <v>2</v>
      </c>
      <c r="F444">
        <v>0</v>
      </c>
      <c r="G444">
        <v>12</v>
      </c>
    </row>
    <row r="445" spans="1:7" x14ac:dyDescent="0.25">
      <c r="A445" t="s">
        <v>134</v>
      </c>
      <c r="B445">
        <v>0</v>
      </c>
      <c r="C445">
        <v>1</v>
      </c>
      <c r="D445">
        <v>5</v>
      </c>
      <c r="E445">
        <v>5</v>
      </c>
      <c r="F445">
        <v>0</v>
      </c>
      <c r="G445">
        <v>7</v>
      </c>
    </row>
    <row r="446" spans="1:7" x14ac:dyDescent="0.25">
      <c r="A446" t="s">
        <v>134</v>
      </c>
      <c r="B446">
        <v>0</v>
      </c>
      <c r="C446">
        <v>1</v>
      </c>
      <c r="D446">
        <v>6</v>
      </c>
      <c r="E446">
        <v>4</v>
      </c>
      <c r="F446">
        <v>0</v>
      </c>
      <c r="G446">
        <v>3</v>
      </c>
    </row>
    <row r="447" spans="1:7" x14ac:dyDescent="0.25">
      <c r="A447" t="s">
        <v>134</v>
      </c>
      <c r="B447">
        <v>0</v>
      </c>
      <c r="C447">
        <v>1</v>
      </c>
      <c r="D447">
        <v>7</v>
      </c>
      <c r="E447">
        <v>2</v>
      </c>
      <c r="F447">
        <v>0</v>
      </c>
      <c r="G447">
        <v>1</v>
      </c>
    </row>
    <row r="448" spans="1:7" x14ac:dyDescent="0.25">
      <c r="A448" t="s">
        <v>134</v>
      </c>
      <c r="B448">
        <v>0</v>
      </c>
      <c r="C448">
        <v>1</v>
      </c>
      <c r="D448">
        <v>8</v>
      </c>
      <c r="E448">
        <v>2</v>
      </c>
      <c r="F448">
        <v>1</v>
      </c>
      <c r="G448">
        <v>17</v>
      </c>
    </row>
    <row r="449" spans="1:7" x14ac:dyDescent="0.25">
      <c r="A449" t="s">
        <v>134</v>
      </c>
      <c r="B449">
        <v>0</v>
      </c>
      <c r="C449">
        <v>1</v>
      </c>
      <c r="D449">
        <v>9</v>
      </c>
      <c r="E449">
        <v>1</v>
      </c>
      <c r="F449">
        <v>0</v>
      </c>
      <c r="G449">
        <v>16</v>
      </c>
    </row>
    <row r="450" spans="1:7" x14ac:dyDescent="0.25">
      <c r="A450" t="s">
        <v>134</v>
      </c>
      <c r="B450">
        <v>0</v>
      </c>
      <c r="C450">
        <v>2</v>
      </c>
      <c r="D450">
        <v>0</v>
      </c>
      <c r="E450">
        <v>6</v>
      </c>
      <c r="F450">
        <v>1</v>
      </c>
      <c r="G450">
        <v>12</v>
      </c>
    </row>
    <row r="451" spans="1:7" x14ac:dyDescent="0.25">
      <c r="A451" t="s">
        <v>134</v>
      </c>
      <c r="B451">
        <v>0</v>
      </c>
      <c r="C451">
        <v>2</v>
      </c>
      <c r="D451">
        <v>1</v>
      </c>
      <c r="E451">
        <v>2</v>
      </c>
      <c r="F451">
        <v>0</v>
      </c>
      <c r="G451">
        <v>10</v>
      </c>
    </row>
    <row r="452" spans="1:7" x14ac:dyDescent="0.25">
      <c r="A452" t="s">
        <v>134</v>
      </c>
      <c r="B452">
        <v>0</v>
      </c>
      <c r="C452">
        <v>2</v>
      </c>
      <c r="D452">
        <v>2</v>
      </c>
      <c r="E452">
        <v>1</v>
      </c>
      <c r="F452">
        <v>0</v>
      </c>
      <c r="G452">
        <v>9</v>
      </c>
    </row>
    <row r="453" spans="1:7" x14ac:dyDescent="0.25">
      <c r="A453" t="s">
        <v>134</v>
      </c>
      <c r="B453">
        <v>0</v>
      </c>
      <c r="C453">
        <v>2</v>
      </c>
      <c r="D453">
        <v>3</v>
      </c>
      <c r="E453">
        <v>6</v>
      </c>
      <c r="F453">
        <v>0</v>
      </c>
      <c r="G453">
        <v>3</v>
      </c>
    </row>
    <row r="454" spans="1:7" x14ac:dyDescent="0.25">
      <c r="A454" t="s">
        <v>134</v>
      </c>
      <c r="B454">
        <v>0</v>
      </c>
      <c r="C454">
        <v>2</v>
      </c>
      <c r="D454">
        <v>4</v>
      </c>
      <c r="E454">
        <v>2</v>
      </c>
      <c r="F454">
        <v>0</v>
      </c>
      <c r="G454">
        <v>1</v>
      </c>
    </row>
    <row r="455" spans="1:7" x14ac:dyDescent="0.25">
      <c r="A455" t="s">
        <v>134</v>
      </c>
      <c r="B455">
        <v>0</v>
      </c>
      <c r="C455">
        <v>2</v>
      </c>
      <c r="D455">
        <v>5</v>
      </c>
      <c r="E455">
        <v>3</v>
      </c>
      <c r="F455">
        <v>1</v>
      </c>
      <c r="G455">
        <v>16</v>
      </c>
    </row>
    <row r="456" spans="1:7" x14ac:dyDescent="0.25">
      <c r="A456" t="s">
        <v>134</v>
      </c>
      <c r="B456">
        <v>0</v>
      </c>
      <c r="C456">
        <v>2</v>
      </c>
      <c r="D456">
        <v>6</v>
      </c>
      <c r="E456">
        <v>2</v>
      </c>
      <c r="F456">
        <v>0</v>
      </c>
      <c r="G456">
        <v>14</v>
      </c>
    </row>
    <row r="457" spans="1:7" x14ac:dyDescent="0.25">
      <c r="A457" t="s">
        <v>134</v>
      </c>
      <c r="B457">
        <v>0</v>
      </c>
      <c r="C457">
        <v>2</v>
      </c>
      <c r="D457">
        <v>9</v>
      </c>
      <c r="E457">
        <v>1</v>
      </c>
      <c r="F457">
        <v>0</v>
      </c>
      <c r="G457">
        <v>13</v>
      </c>
    </row>
    <row r="458" spans="1:7" x14ac:dyDescent="0.25">
      <c r="A458" t="s">
        <v>134</v>
      </c>
      <c r="B458">
        <v>1</v>
      </c>
      <c r="C458">
        <v>0</v>
      </c>
      <c r="D458">
        <v>4</v>
      </c>
      <c r="E458">
        <v>5</v>
      </c>
      <c r="F458">
        <v>1</v>
      </c>
      <c r="G458">
        <v>13</v>
      </c>
    </row>
    <row r="459" spans="1:7" x14ac:dyDescent="0.25">
      <c r="A459" t="s">
        <v>134</v>
      </c>
      <c r="B459">
        <v>1</v>
      </c>
      <c r="C459">
        <v>0</v>
      </c>
      <c r="D459">
        <v>5</v>
      </c>
      <c r="E459">
        <v>2</v>
      </c>
      <c r="F459">
        <v>0</v>
      </c>
      <c r="G459">
        <v>11</v>
      </c>
    </row>
    <row r="460" spans="1:7" x14ac:dyDescent="0.25">
      <c r="A460" t="s">
        <v>134</v>
      </c>
      <c r="B460">
        <v>1</v>
      </c>
      <c r="C460">
        <v>0</v>
      </c>
      <c r="D460">
        <v>7</v>
      </c>
      <c r="E460">
        <v>1</v>
      </c>
      <c r="F460">
        <v>0</v>
      </c>
      <c r="G460">
        <v>10</v>
      </c>
    </row>
    <row r="461" spans="1:7" x14ac:dyDescent="0.25">
      <c r="A461" t="s">
        <v>134</v>
      </c>
      <c r="B461">
        <v>1</v>
      </c>
      <c r="C461">
        <v>1</v>
      </c>
      <c r="D461">
        <v>5</v>
      </c>
      <c r="E461">
        <v>5</v>
      </c>
      <c r="F461">
        <v>1</v>
      </c>
      <c r="G461">
        <v>13</v>
      </c>
    </row>
    <row r="462" spans="1:7" x14ac:dyDescent="0.25">
      <c r="A462" t="s">
        <v>134</v>
      </c>
      <c r="B462">
        <v>1</v>
      </c>
      <c r="C462">
        <v>1</v>
      </c>
      <c r="D462">
        <v>6</v>
      </c>
      <c r="E462">
        <v>2</v>
      </c>
      <c r="F462">
        <v>0</v>
      </c>
      <c r="G462">
        <v>11</v>
      </c>
    </row>
    <row r="463" spans="1:7" x14ac:dyDescent="0.25">
      <c r="A463" t="s">
        <v>134</v>
      </c>
      <c r="B463">
        <v>1</v>
      </c>
      <c r="C463">
        <v>1</v>
      </c>
      <c r="D463">
        <v>7</v>
      </c>
      <c r="E463">
        <v>3</v>
      </c>
      <c r="F463">
        <v>0</v>
      </c>
      <c r="G463">
        <v>8</v>
      </c>
    </row>
    <row r="464" spans="1:7" x14ac:dyDescent="0.25">
      <c r="A464" t="s">
        <v>134</v>
      </c>
      <c r="B464">
        <v>1</v>
      </c>
      <c r="C464">
        <v>2</v>
      </c>
      <c r="D464">
        <v>6</v>
      </c>
      <c r="E464">
        <v>9</v>
      </c>
      <c r="F464">
        <v>1</v>
      </c>
      <c r="G464">
        <v>9</v>
      </c>
    </row>
    <row r="465" spans="1:7" x14ac:dyDescent="0.25">
      <c r="A465" t="s">
        <v>134</v>
      </c>
      <c r="B465">
        <v>1</v>
      </c>
      <c r="C465">
        <v>2</v>
      </c>
      <c r="D465">
        <v>7</v>
      </c>
      <c r="E465">
        <v>9</v>
      </c>
      <c r="F465">
        <v>0</v>
      </c>
      <c r="G465">
        <v>0</v>
      </c>
    </row>
    <row r="466" spans="1:7" x14ac:dyDescent="0.25">
      <c r="A466" t="s">
        <v>134</v>
      </c>
      <c r="B466">
        <v>1</v>
      </c>
      <c r="C466">
        <v>2</v>
      </c>
      <c r="D466">
        <v>8</v>
      </c>
      <c r="E466">
        <v>11</v>
      </c>
      <c r="F466">
        <v>1</v>
      </c>
      <c r="G466">
        <v>7</v>
      </c>
    </row>
    <row r="467" spans="1:7" x14ac:dyDescent="0.25">
      <c r="A467" t="s">
        <v>134</v>
      </c>
      <c r="B467">
        <v>1</v>
      </c>
      <c r="C467">
        <v>2</v>
      </c>
      <c r="D467">
        <v>9</v>
      </c>
      <c r="E467">
        <v>3</v>
      </c>
      <c r="F467">
        <v>0</v>
      </c>
      <c r="G467">
        <v>4</v>
      </c>
    </row>
    <row r="468" spans="1:7" x14ac:dyDescent="0.25">
      <c r="A468" t="s">
        <v>135</v>
      </c>
      <c r="B468">
        <v>0</v>
      </c>
      <c r="C468">
        <v>0</v>
      </c>
      <c r="D468">
        <v>0</v>
      </c>
      <c r="E468">
        <v>12</v>
      </c>
      <c r="F468">
        <v>1</v>
      </c>
      <c r="G468">
        <v>6</v>
      </c>
    </row>
    <row r="469" spans="1:7" x14ac:dyDescent="0.25">
      <c r="A469" t="s">
        <v>135</v>
      </c>
      <c r="B469">
        <v>0</v>
      </c>
      <c r="C469">
        <v>0</v>
      </c>
      <c r="D469">
        <v>1</v>
      </c>
      <c r="E469">
        <v>1</v>
      </c>
      <c r="F469">
        <v>0</v>
      </c>
      <c r="G469">
        <v>5</v>
      </c>
    </row>
    <row r="470" spans="1:7" x14ac:dyDescent="0.25">
      <c r="A470" t="s">
        <v>135</v>
      </c>
      <c r="B470">
        <v>0</v>
      </c>
      <c r="C470">
        <v>0</v>
      </c>
      <c r="D470">
        <v>2</v>
      </c>
      <c r="E470">
        <v>3</v>
      </c>
      <c r="F470">
        <v>0</v>
      </c>
      <c r="G470">
        <v>2</v>
      </c>
    </row>
    <row r="471" spans="1:7" x14ac:dyDescent="0.25">
      <c r="A471" t="s">
        <v>135</v>
      </c>
      <c r="B471">
        <v>0</v>
      </c>
      <c r="C471">
        <v>0</v>
      </c>
      <c r="D471">
        <v>3</v>
      </c>
      <c r="E471">
        <v>3</v>
      </c>
      <c r="F471">
        <v>1</v>
      </c>
      <c r="G471">
        <v>17</v>
      </c>
    </row>
    <row r="472" spans="1:7" x14ac:dyDescent="0.25">
      <c r="A472" t="s">
        <v>135</v>
      </c>
      <c r="B472">
        <v>0</v>
      </c>
      <c r="C472">
        <v>0</v>
      </c>
      <c r="D472">
        <v>4</v>
      </c>
      <c r="E472">
        <v>0</v>
      </c>
      <c r="F472">
        <v>0</v>
      </c>
      <c r="G472">
        <v>17</v>
      </c>
    </row>
    <row r="473" spans="1:7" x14ac:dyDescent="0.25">
      <c r="A473" t="s">
        <v>135</v>
      </c>
      <c r="B473">
        <v>0</v>
      </c>
      <c r="C473">
        <v>0</v>
      </c>
      <c r="D473">
        <v>5</v>
      </c>
      <c r="E473">
        <v>0</v>
      </c>
      <c r="F473">
        <v>0</v>
      </c>
      <c r="G473">
        <v>17</v>
      </c>
    </row>
    <row r="474" spans="1:7" x14ac:dyDescent="0.25">
      <c r="A474" t="s">
        <v>135</v>
      </c>
      <c r="B474">
        <v>0</v>
      </c>
      <c r="C474">
        <v>0</v>
      </c>
      <c r="D474">
        <v>6</v>
      </c>
      <c r="E474">
        <v>0</v>
      </c>
      <c r="F474">
        <v>0</v>
      </c>
      <c r="G474">
        <v>17</v>
      </c>
    </row>
    <row r="475" spans="1:7" x14ac:dyDescent="0.25">
      <c r="A475" t="s">
        <v>135</v>
      </c>
      <c r="B475">
        <v>0</v>
      </c>
      <c r="C475">
        <v>0</v>
      </c>
      <c r="D475">
        <v>7</v>
      </c>
      <c r="E475">
        <v>0</v>
      </c>
      <c r="F475">
        <v>0</v>
      </c>
      <c r="G475">
        <v>17</v>
      </c>
    </row>
    <row r="476" spans="1:7" x14ac:dyDescent="0.25">
      <c r="A476" t="s">
        <v>135</v>
      </c>
      <c r="B476">
        <v>0</v>
      </c>
      <c r="C476">
        <v>0</v>
      </c>
      <c r="D476">
        <v>8</v>
      </c>
      <c r="E476">
        <v>0</v>
      </c>
      <c r="F476">
        <v>0</v>
      </c>
      <c r="G476">
        <v>17</v>
      </c>
    </row>
    <row r="477" spans="1:7" x14ac:dyDescent="0.25">
      <c r="A477" t="s">
        <v>135</v>
      </c>
      <c r="B477">
        <v>0</v>
      </c>
      <c r="C477">
        <v>0</v>
      </c>
      <c r="D477">
        <v>9</v>
      </c>
      <c r="E477">
        <v>0</v>
      </c>
      <c r="F477">
        <v>0</v>
      </c>
      <c r="G477">
        <v>17</v>
      </c>
    </row>
    <row r="478" spans="1:7" x14ac:dyDescent="0.25">
      <c r="A478" t="s">
        <v>135</v>
      </c>
      <c r="B478">
        <v>0</v>
      </c>
      <c r="C478">
        <v>1</v>
      </c>
      <c r="D478">
        <v>0</v>
      </c>
      <c r="E478">
        <v>18</v>
      </c>
      <c r="F478">
        <v>1</v>
      </c>
      <c r="G478">
        <v>0</v>
      </c>
    </row>
    <row r="479" spans="1:7" x14ac:dyDescent="0.25">
      <c r="A479" t="s">
        <v>135</v>
      </c>
      <c r="B479">
        <v>0</v>
      </c>
      <c r="C479">
        <v>1</v>
      </c>
      <c r="D479">
        <v>2</v>
      </c>
      <c r="E479">
        <v>2</v>
      </c>
      <c r="F479">
        <v>1</v>
      </c>
      <c r="G479">
        <v>16</v>
      </c>
    </row>
    <row r="480" spans="1:7" x14ac:dyDescent="0.25">
      <c r="A480" t="s">
        <v>135</v>
      </c>
      <c r="B480">
        <v>0</v>
      </c>
      <c r="C480">
        <v>1</v>
      </c>
      <c r="D480">
        <v>3</v>
      </c>
      <c r="E480">
        <v>2</v>
      </c>
      <c r="F480">
        <v>0</v>
      </c>
      <c r="G480">
        <v>14</v>
      </c>
    </row>
    <row r="481" spans="1:7" x14ac:dyDescent="0.25">
      <c r="A481" t="s">
        <v>135</v>
      </c>
      <c r="B481">
        <v>0</v>
      </c>
      <c r="C481">
        <v>1</v>
      </c>
      <c r="D481">
        <v>4</v>
      </c>
      <c r="E481">
        <v>2</v>
      </c>
      <c r="F481">
        <v>0</v>
      </c>
      <c r="G481">
        <v>12</v>
      </c>
    </row>
    <row r="482" spans="1:7" x14ac:dyDescent="0.25">
      <c r="A482" t="s">
        <v>135</v>
      </c>
      <c r="B482">
        <v>0</v>
      </c>
      <c r="C482">
        <v>1</v>
      </c>
      <c r="D482">
        <v>5</v>
      </c>
      <c r="E482">
        <v>2</v>
      </c>
      <c r="F482">
        <v>0</v>
      </c>
      <c r="G482">
        <v>10</v>
      </c>
    </row>
    <row r="483" spans="1:7" x14ac:dyDescent="0.25">
      <c r="A483" t="s">
        <v>135</v>
      </c>
      <c r="B483">
        <v>0</v>
      </c>
      <c r="C483">
        <v>1</v>
      </c>
      <c r="D483">
        <v>6</v>
      </c>
      <c r="E483">
        <v>5</v>
      </c>
      <c r="F483">
        <v>0</v>
      </c>
      <c r="G483">
        <v>5</v>
      </c>
    </row>
    <row r="484" spans="1:7" x14ac:dyDescent="0.25">
      <c r="A484" t="s">
        <v>135</v>
      </c>
      <c r="B484">
        <v>0</v>
      </c>
      <c r="C484">
        <v>1</v>
      </c>
      <c r="D484">
        <v>7</v>
      </c>
      <c r="E484">
        <v>3</v>
      </c>
      <c r="F484">
        <v>0</v>
      </c>
      <c r="G484">
        <v>2</v>
      </c>
    </row>
    <row r="485" spans="1:7" x14ac:dyDescent="0.25">
      <c r="A485" t="s">
        <v>135</v>
      </c>
      <c r="B485">
        <v>0</v>
      </c>
      <c r="C485">
        <v>1</v>
      </c>
      <c r="D485">
        <v>8</v>
      </c>
      <c r="E485">
        <v>3</v>
      </c>
      <c r="F485">
        <v>1</v>
      </c>
      <c r="G485">
        <v>17</v>
      </c>
    </row>
    <row r="486" spans="1:7" x14ac:dyDescent="0.25">
      <c r="A486" t="s">
        <v>135</v>
      </c>
      <c r="B486">
        <v>0</v>
      </c>
      <c r="C486">
        <v>1</v>
      </c>
      <c r="D486">
        <v>9</v>
      </c>
      <c r="E486">
        <v>1</v>
      </c>
      <c r="F486">
        <v>0</v>
      </c>
      <c r="G486">
        <v>16</v>
      </c>
    </row>
    <row r="487" spans="1:7" x14ac:dyDescent="0.25">
      <c r="A487" t="s">
        <v>135</v>
      </c>
      <c r="B487">
        <v>0</v>
      </c>
      <c r="C487">
        <v>2</v>
      </c>
      <c r="D487">
        <v>2</v>
      </c>
      <c r="E487">
        <v>3</v>
      </c>
      <c r="F487">
        <v>1</v>
      </c>
      <c r="G487">
        <v>15</v>
      </c>
    </row>
    <row r="488" spans="1:7" x14ac:dyDescent="0.25">
      <c r="A488" t="s">
        <v>135</v>
      </c>
      <c r="B488">
        <v>0</v>
      </c>
      <c r="C488">
        <v>2</v>
      </c>
      <c r="D488">
        <v>3</v>
      </c>
      <c r="E488">
        <v>3</v>
      </c>
      <c r="F488">
        <v>0</v>
      </c>
      <c r="G488">
        <v>12</v>
      </c>
    </row>
    <row r="489" spans="1:7" x14ac:dyDescent="0.25">
      <c r="A489" t="s">
        <v>135</v>
      </c>
      <c r="B489">
        <v>0</v>
      </c>
      <c r="C489">
        <v>2</v>
      </c>
      <c r="D489">
        <v>4</v>
      </c>
      <c r="E489">
        <v>3</v>
      </c>
      <c r="F489">
        <v>0</v>
      </c>
      <c r="G489">
        <v>9</v>
      </c>
    </row>
    <row r="490" spans="1:7" x14ac:dyDescent="0.25">
      <c r="A490" t="s">
        <v>135</v>
      </c>
      <c r="B490">
        <v>0</v>
      </c>
      <c r="C490">
        <v>2</v>
      </c>
      <c r="D490">
        <v>5</v>
      </c>
      <c r="E490">
        <v>3</v>
      </c>
      <c r="F490">
        <v>0</v>
      </c>
      <c r="G490">
        <v>6</v>
      </c>
    </row>
    <row r="491" spans="1:7" x14ac:dyDescent="0.25">
      <c r="A491" t="s">
        <v>135</v>
      </c>
      <c r="B491">
        <v>0</v>
      </c>
      <c r="C491">
        <v>2</v>
      </c>
      <c r="D491">
        <v>6</v>
      </c>
      <c r="E491">
        <v>2</v>
      </c>
      <c r="F491">
        <v>0</v>
      </c>
      <c r="G491">
        <v>4</v>
      </c>
    </row>
    <row r="492" spans="1:7" x14ac:dyDescent="0.25">
      <c r="A492" t="s">
        <v>135</v>
      </c>
      <c r="B492">
        <v>0</v>
      </c>
      <c r="C492">
        <v>2</v>
      </c>
      <c r="D492">
        <v>9</v>
      </c>
      <c r="E492">
        <v>2</v>
      </c>
      <c r="F492">
        <v>0</v>
      </c>
      <c r="G492">
        <v>2</v>
      </c>
    </row>
    <row r="493" spans="1:7" x14ac:dyDescent="0.25">
      <c r="A493" t="s">
        <v>135</v>
      </c>
      <c r="B493">
        <v>1</v>
      </c>
      <c r="C493">
        <v>0</v>
      </c>
      <c r="D493">
        <v>4</v>
      </c>
      <c r="E493">
        <v>5</v>
      </c>
      <c r="F493">
        <v>1</v>
      </c>
      <c r="G493">
        <v>13</v>
      </c>
    </row>
    <row r="494" spans="1:7" x14ac:dyDescent="0.25">
      <c r="A494" t="s">
        <v>135</v>
      </c>
      <c r="B494">
        <v>1</v>
      </c>
      <c r="C494">
        <v>0</v>
      </c>
      <c r="D494">
        <v>5</v>
      </c>
      <c r="E494">
        <v>3</v>
      </c>
      <c r="F494">
        <v>0</v>
      </c>
      <c r="G494">
        <v>10</v>
      </c>
    </row>
    <row r="495" spans="1:7" x14ac:dyDescent="0.25">
      <c r="A495" t="s">
        <v>135</v>
      </c>
      <c r="B495">
        <v>1</v>
      </c>
      <c r="C495">
        <v>0</v>
      </c>
      <c r="D495">
        <v>6</v>
      </c>
      <c r="E495">
        <v>1</v>
      </c>
      <c r="F495">
        <v>0</v>
      </c>
      <c r="G495">
        <v>9</v>
      </c>
    </row>
    <row r="496" spans="1:7" x14ac:dyDescent="0.25">
      <c r="A496" t="s">
        <v>135</v>
      </c>
      <c r="B496">
        <v>1</v>
      </c>
      <c r="C496">
        <v>0</v>
      </c>
      <c r="D496">
        <v>8</v>
      </c>
      <c r="E496">
        <v>4</v>
      </c>
      <c r="F496">
        <v>0</v>
      </c>
      <c r="G496">
        <v>5</v>
      </c>
    </row>
    <row r="497" spans="1:7" x14ac:dyDescent="0.25">
      <c r="A497" t="s">
        <v>135</v>
      </c>
      <c r="B497">
        <v>1</v>
      </c>
      <c r="C497">
        <v>0</v>
      </c>
      <c r="D497">
        <v>9</v>
      </c>
      <c r="E497">
        <v>5</v>
      </c>
      <c r="F497">
        <v>0</v>
      </c>
      <c r="G497">
        <v>0</v>
      </c>
    </row>
    <row r="498" spans="1:7" x14ac:dyDescent="0.25">
      <c r="A498" t="s">
        <v>135</v>
      </c>
      <c r="B498">
        <v>1</v>
      </c>
      <c r="C498">
        <v>1</v>
      </c>
      <c r="D498">
        <v>6</v>
      </c>
      <c r="E498">
        <v>9</v>
      </c>
      <c r="F498">
        <v>1</v>
      </c>
      <c r="G498">
        <v>9</v>
      </c>
    </row>
    <row r="499" spans="1:7" x14ac:dyDescent="0.25">
      <c r="A499" t="s">
        <v>135</v>
      </c>
      <c r="B499">
        <v>1</v>
      </c>
      <c r="C499">
        <v>1</v>
      </c>
      <c r="D499">
        <v>7</v>
      </c>
      <c r="E499">
        <v>3</v>
      </c>
      <c r="F499">
        <v>0</v>
      </c>
      <c r="G499">
        <v>6</v>
      </c>
    </row>
    <row r="500" spans="1:7" x14ac:dyDescent="0.25">
      <c r="A500" t="s">
        <v>135</v>
      </c>
      <c r="B500">
        <v>1</v>
      </c>
      <c r="C500">
        <v>2</v>
      </c>
      <c r="D500">
        <v>6</v>
      </c>
      <c r="E500">
        <v>3</v>
      </c>
      <c r="F500">
        <v>1</v>
      </c>
      <c r="G500">
        <v>15</v>
      </c>
    </row>
    <row r="501" spans="1:7" x14ac:dyDescent="0.25">
      <c r="A501" t="s">
        <v>135</v>
      </c>
      <c r="B501">
        <v>1</v>
      </c>
      <c r="C501">
        <v>2</v>
      </c>
      <c r="D501">
        <v>7</v>
      </c>
      <c r="E501">
        <v>14</v>
      </c>
      <c r="F501">
        <v>0</v>
      </c>
      <c r="G501">
        <v>1</v>
      </c>
    </row>
    <row r="502" spans="1:7" x14ac:dyDescent="0.25">
      <c r="A502" t="s">
        <v>135</v>
      </c>
      <c r="B502">
        <v>1</v>
      </c>
      <c r="C502">
        <v>2</v>
      </c>
      <c r="D502">
        <v>8</v>
      </c>
      <c r="E502">
        <v>6</v>
      </c>
      <c r="F502">
        <v>1</v>
      </c>
      <c r="G502">
        <v>13</v>
      </c>
    </row>
    <row r="503" spans="1:7" x14ac:dyDescent="0.25">
      <c r="A503" t="s">
        <v>135</v>
      </c>
      <c r="B503">
        <v>1</v>
      </c>
      <c r="C503">
        <v>2</v>
      </c>
      <c r="D503">
        <v>9</v>
      </c>
      <c r="E503">
        <v>2</v>
      </c>
      <c r="F503">
        <v>0</v>
      </c>
      <c r="G503">
        <v>11</v>
      </c>
    </row>
    <row r="504" spans="1:7" x14ac:dyDescent="0.25">
      <c r="A504" t="s">
        <v>136</v>
      </c>
      <c r="B504">
        <v>0</v>
      </c>
      <c r="C504">
        <v>0</v>
      </c>
      <c r="D504">
        <v>0</v>
      </c>
      <c r="E504">
        <v>16</v>
      </c>
      <c r="F504">
        <v>1</v>
      </c>
      <c r="G504">
        <v>2</v>
      </c>
    </row>
    <row r="505" spans="1:7" x14ac:dyDescent="0.25">
      <c r="A505" t="s">
        <v>136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2</v>
      </c>
    </row>
    <row r="506" spans="1:7" x14ac:dyDescent="0.25">
      <c r="A506" t="s">
        <v>136</v>
      </c>
      <c r="B506">
        <v>0</v>
      </c>
      <c r="C506">
        <v>0</v>
      </c>
      <c r="D506">
        <v>2</v>
      </c>
      <c r="E506">
        <v>1</v>
      </c>
      <c r="F506">
        <v>0</v>
      </c>
      <c r="G506">
        <v>1</v>
      </c>
    </row>
    <row r="507" spans="1:7" x14ac:dyDescent="0.25">
      <c r="A507" t="s">
        <v>136</v>
      </c>
      <c r="B507">
        <v>0</v>
      </c>
      <c r="C507">
        <v>0</v>
      </c>
      <c r="D507">
        <v>3</v>
      </c>
      <c r="E507">
        <v>0</v>
      </c>
      <c r="F507">
        <v>0</v>
      </c>
      <c r="G507">
        <v>1</v>
      </c>
    </row>
    <row r="508" spans="1:7" x14ac:dyDescent="0.25">
      <c r="A508" t="s">
        <v>136</v>
      </c>
      <c r="B508">
        <v>0</v>
      </c>
      <c r="C508">
        <v>0</v>
      </c>
      <c r="D508">
        <v>4</v>
      </c>
      <c r="E508">
        <v>0</v>
      </c>
      <c r="F508">
        <v>0</v>
      </c>
      <c r="G508">
        <v>1</v>
      </c>
    </row>
    <row r="509" spans="1:7" x14ac:dyDescent="0.25">
      <c r="A509" t="s">
        <v>136</v>
      </c>
      <c r="B509">
        <v>0</v>
      </c>
      <c r="C509">
        <v>0</v>
      </c>
      <c r="D509">
        <v>5</v>
      </c>
      <c r="E509">
        <v>0</v>
      </c>
      <c r="F509">
        <v>0</v>
      </c>
      <c r="G509">
        <v>1</v>
      </c>
    </row>
    <row r="510" spans="1:7" x14ac:dyDescent="0.25">
      <c r="A510" t="s">
        <v>136</v>
      </c>
      <c r="B510">
        <v>0</v>
      </c>
      <c r="C510">
        <v>0</v>
      </c>
      <c r="D510">
        <v>6</v>
      </c>
      <c r="E510">
        <v>0</v>
      </c>
      <c r="F510">
        <v>0</v>
      </c>
      <c r="G510">
        <v>1</v>
      </c>
    </row>
    <row r="511" spans="1:7" x14ac:dyDescent="0.25">
      <c r="A511" t="s">
        <v>136</v>
      </c>
      <c r="B511">
        <v>0</v>
      </c>
      <c r="C511">
        <v>0</v>
      </c>
      <c r="D511">
        <v>7</v>
      </c>
      <c r="E511">
        <v>0</v>
      </c>
      <c r="F511">
        <v>0</v>
      </c>
      <c r="G511">
        <v>1</v>
      </c>
    </row>
    <row r="512" spans="1:7" x14ac:dyDescent="0.25">
      <c r="A512" t="s">
        <v>136</v>
      </c>
      <c r="B512">
        <v>0</v>
      </c>
      <c r="C512">
        <v>0</v>
      </c>
      <c r="D512">
        <v>8</v>
      </c>
      <c r="E512">
        <v>0</v>
      </c>
      <c r="F512">
        <v>0</v>
      </c>
      <c r="G512">
        <v>1</v>
      </c>
    </row>
    <row r="513" spans="1:7" x14ac:dyDescent="0.25">
      <c r="A513" t="s">
        <v>136</v>
      </c>
      <c r="B513">
        <v>0</v>
      </c>
      <c r="C513">
        <v>0</v>
      </c>
      <c r="D513">
        <v>9</v>
      </c>
      <c r="E513">
        <v>0</v>
      </c>
      <c r="F513">
        <v>0</v>
      </c>
      <c r="G513">
        <v>1</v>
      </c>
    </row>
    <row r="514" spans="1:7" x14ac:dyDescent="0.25">
      <c r="A514" t="s">
        <v>136</v>
      </c>
      <c r="B514">
        <v>0</v>
      </c>
      <c r="C514">
        <v>1</v>
      </c>
      <c r="D514">
        <v>0</v>
      </c>
      <c r="E514">
        <v>21</v>
      </c>
      <c r="F514">
        <v>2</v>
      </c>
      <c r="G514">
        <v>15</v>
      </c>
    </row>
    <row r="515" spans="1:7" x14ac:dyDescent="0.25">
      <c r="A515" t="s">
        <v>136</v>
      </c>
      <c r="B515">
        <v>0</v>
      </c>
      <c r="C515">
        <v>1</v>
      </c>
      <c r="D515">
        <v>1</v>
      </c>
      <c r="E515">
        <v>4</v>
      </c>
      <c r="F515">
        <v>0</v>
      </c>
      <c r="G515">
        <v>11</v>
      </c>
    </row>
    <row r="516" spans="1:7" x14ac:dyDescent="0.25">
      <c r="A516" t="s">
        <v>136</v>
      </c>
      <c r="B516">
        <v>0</v>
      </c>
      <c r="C516">
        <v>1</v>
      </c>
      <c r="D516">
        <v>2</v>
      </c>
      <c r="E516">
        <v>2</v>
      </c>
      <c r="F516">
        <v>0</v>
      </c>
      <c r="G516">
        <v>9</v>
      </c>
    </row>
    <row r="517" spans="1:7" x14ac:dyDescent="0.25">
      <c r="A517" t="s">
        <v>136</v>
      </c>
      <c r="B517">
        <v>0</v>
      </c>
      <c r="C517">
        <v>1</v>
      </c>
      <c r="D517">
        <v>3</v>
      </c>
      <c r="E517">
        <v>1</v>
      </c>
      <c r="F517">
        <v>0</v>
      </c>
      <c r="G517">
        <v>8</v>
      </c>
    </row>
    <row r="518" spans="1:7" x14ac:dyDescent="0.25">
      <c r="A518" t="s">
        <v>136</v>
      </c>
      <c r="B518">
        <v>0</v>
      </c>
      <c r="C518">
        <v>1</v>
      </c>
      <c r="D518">
        <v>4</v>
      </c>
      <c r="E518">
        <v>3</v>
      </c>
      <c r="F518">
        <v>0</v>
      </c>
      <c r="G518">
        <v>5</v>
      </c>
    </row>
    <row r="519" spans="1:7" x14ac:dyDescent="0.25">
      <c r="A519" t="s">
        <v>136</v>
      </c>
      <c r="B519">
        <v>0</v>
      </c>
      <c r="C519">
        <v>1</v>
      </c>
      <c r="D519">
        <v>5</v>
      </c>
      <c r="E519">
        <v>5</v>
      </c>
      <c r="F519">
        <v>0</v>
      </c>
      <c r="G519">
        <v>0</v>
      </c>
    </row>
    <row r="520" spans="1:7" x14ac:dyDescent="0.25">
      <c r="A520" t="s">
        <v>136</v>
      </c>
      <c r="B520">
        <v>0</v>
      </c>
      <c r="C520">
        <v>1</v>
      </c>
      <c r="D520">
        <v>6</v>
      </c>
      <c r="E520">
        <v>4</v>
      </c>
      <c r="F520">
        <v>1</v>
      </c>
      <c r="G520">
        <v>14</v>
      </c>
    </row>
    <row r="521" spans="1:7" x14ac:dyDescent="0.25">
      <c r="A521" t="s">
        <v>136</v>
      </c>
      <c r="B521">
        <v>0</v>
      </c>
      <c r="C521">
        <v>1</v>
      </c>
      <c r="D521">
        <v>7</v>
      </c>
      <c r="E521">
        <v>4</v>
      </c>
      <c r="F521">
        <v>0</v>
      </c>
      <c r="G521">
        <v>10</v>
      </c>
    </row>
    <row r="522" spans="1:7" x14ac:dyDescent="0.25">
      <c r="A522" t="s">
        <v>136</v>
      </c>
      <c r="B522">
        <v>0</v>
      </c>
      <c r="C522">
        <v>1</v>
      </c>
      <c r="D522">
        <v>8</v>
      </c>
      <c r="E522">
        <v>7</v>
      </c>
      <c r="F522">
        <v>0</v>
      </c>
      <c r="G522">
        <v>3</v>
      </c>
    </row>
    <row r="523" spans="1:7" x14ac:dyDescent="0.25">
      <c r="A523" t="s">
        <v>136</v>
      </c>
      <c r="B523">
        <v>0</v>
      </c>
      <c r="C523">
        <v>1</v>
      </c>
      <c r="D523">
        <v>9</v>
      </c>
      <c r="E523">
        <v>1</v>
      </c>
      <c r="F523">
        <v>0</v>
      </c>
      <c r="G523">
        <v>2</v>
      </c>
    </row>
    <row r="524" spans="1:7" x14ac:dyDescent="0.25">
      <c r="A524" t="s">
        <v>136</v>
      </c>
      <c r="B524">
        <v>0</v>
      </c>
      <c r="C524">
        <v>2</v>
      </c>
      <c r="D524">
        <v>2</v>
      </c>
      <c r="E524">
        <v>7</v>
      </c>
      <c r="F524">
        <v>1</v>
      </c>
      <c r="G524">
        <v>11</v>
      </c>
    </row>
    <row r="525" spans="1:7" x14ac:dyDescent="0.25">
      <c r="A525" t="s">
        <v>136</v>
      </c>
      <c r="B525">
        <v>0</v>
      </c>
      <c r="C525">
        <v>2</v>
      </c>
      <c r="D525">
        <v>3</v>
      </c>
      <c r="E525">
        <v>8</v>
      </c>
      <c r="F525">
        <v>0</v>
      </c>
      <c r="G525">
        <v>3</v>
      </c>
    </row>
    <row r="526" spans="1:7" x14ac:dyDescent="0.25">
      <c r="A526" t="s">
        <v>136</v>
      </c>
      <c r="B526">
        <v>0</v>
      </c>
      <c r="C526">
        <v>2</v>
      </c>
      <c r="D526">
        <v>4</v>
      </c>
      <c r="E526">
        <v>6</v>
      </c>
      <c r="F526">
        <v>1</v>
      </c>
      <c r="G526">
        <v>15</v>
      </c>
    </row>
    <row r="527" spans="1:7" x14ac:dyDescent="0.25">
      <c r="A527" t="s">
        <v>136</v>
      </c>
      <c r="B527">
        <v>0</v>
      </c>
      <c r="C527">
        <v>2</v>
      </c>
      <c r="D527">
        <v>5</v>
      </c>
      <c r="E527">
        <v>1</v>
      </c>
      <c r="F527">
        <v>0</v>
      </c>
      <c r="G527">
        <v>14</v>
      </c>
    </row>
    <row r="528" spans="1:7" x14ac:dyDescent="0.25">
      <c r="A528" t="s">
        <v>136</v>
      </c>
      <c r="B528">
        <v>0</v>
      </c>
      <c r="C528">
        <v>2</v>
      </c>
      <c r="D528">
        <v>9</v>
      </c>
      <c r="E528">
        <v>1</v>
      </c>
      <c r="F528">
        <v>0</v>
      </c>
      <c r="G528">
        <v>13</v>
      </c>
    </row>
    <row r="529" spans="1:7" x14ac:dyDescent="0.25">
      <c r="A529" t="s">
        <v>136</v>
      </c>
      <c r="B529">
        <v>1</v>
      </c>
      <c r="C529">
        <v>0</v>
      </c>
      <c r="D529">
        <v>4</v>
      </c>
      <c r="E529">
        <v>4</v>
      </c>
      <c r="F529">
        <v>1</v>
      </c>
      <c r="G529">
        <v>14</v>
      </c>
    </row>
    <row r="530" spans="1:7" x14ac:dyDescent="0.25">
      <c r="A530" t="s">
        <v>136</v>
      </c>
      <c r="B530">
        <v>1</v>
      </c>
      <c r="C530">
        <v>0</v>
      </c>
      <c r="D530">
        <v>5</v>
      </c>
      <c r="E530">
        <v>8</v>
      </c>
      <c r="F530">
        <v>0</v>
      </c>
      <c r="G530">
        <v>6</v>
      </c>
    </row>
    <row r="531" spans="1:7" x14ac:dyDescent="0.25">
      <c r="A531" t="s">
        <v>136</v>
      </c>
      <c r="B531">
        <v>1</v>
      </c>
      <c r="C531">
        <v>0</v>
      </c>
      <c r="D531">
        <v>7</v>
      </c>
      <c r="E531">
        <v>2</v>
      </c>
      <c r="F531">
        <v>0</v>
      </c>
      <c r="G531">
        <v>4</v>
      </c>
    </row>
    <row r="532" spans="1:7" x14ac:dyDescent="0.25">
      <c r="A532" t="s">
        <v>136</v>
      </c>
      <c r="B532">
        <v>1</v>
      </c>
      <c r="C532">
        <v>0</v>
      </c>
      <c r="D532">
        <v>8</v>
      </c>
      <c r="E532">
        <v>2</v>
      </c>
      <c r="F532">
        <v>0</v>
      </c>
      <c r="G532">
        <v>2</v>
      </c>
    </row>
    <row r="533" spans="1:7" x14ac:dyDescent="0.25">
      <c r="A533" t="s">
        <v>136</v>
      </c>
      <c r="B533">
        <v>1</v>
      </c>
      <c r="C533">
        <v>0</v>
      </c>
      <c r="D533">
        <v>9</v>
      </c>
      <c r="E533">
        <v>6</v>
      </c>
      <c r="F533">
        <v>1</v>
      </c>
      <c r="G533">
        <v>14</v>
      </c>
    </row>
    <row r="534" spans="1:7" x14ac:dyDescent="0.25">
      <c r="A534" t="s">
        <v>136</v>
      </c>
      <c r="B534">
        <v>1</v>
      </c>
      <c r="C534">
        <v>1</v>
      </c>
      <c r="D534">
        <v>5</v>
      </c>
      <c r="E534">
        <v>5</v>
      </c>
      <c r="F534">
        <v>1</v>
      </c>
      <c r="G534">
        <v>13</v>
      </c>
    </row>
    <row r="535" spans="1:7" x14ac:dyDescent="0.25">
      <c r="A535" t="s">
        <v>136</v>
      </c>
      <c r="B535">
        <v>1</v>
      </c>
      <c r="C535">
        <v>1</v>
      </c>
      <c r="D535">
        <v>6</v>
      </c>
      <c r="E535">
        <v>10</v>
      </c>
      <c r="F535">
        <v>0</v>
      </c>
      <c r="G535">
        <v>3</v>
      </c>
    </row>
    <row r="536" spans="1:7" x14ac:dyDescent="0.25">
      <c r="A536" t="s">
        <v>136</v>
      </c>
      <c r="B536">
        <v>1</v>
      </c>
      <c r="C536">
        <v>1</v>
      </c>
      <c r="D536">
        <v>7</v>
      </c>
      <c r="E536">
        <v>1</v>
      </c>
      <c r="F536">
        <v>0</v>
      </c>
      <c r="G536">
        <v>2</v>
      </c>
    </row>
    <row r="537" spans="1:7" x14ac:dyDescent="0.25">
      <c r="A537" t="s">
        <v>136</v>
      </c>
      <c r="B537">
        <v>1</v>
      </c>
      <c r="C537">
        <v>1</v>
      </c>
      <c r="D537">
        <v>8</v>
      </c>
      <c r="E537">
        <v>1</v>
      </c>
      <c r="F537">
        <v>0</v>
      </c>
      <c r="G537">
        <v>1</v>
      </c>
    </row>
    <row r="538" spans="1:7" x14ac:dyDescent="0.25">
      <c r="A538" t="s">
        <v>136</v>
      </c>
      <c r="B538">
        <v>1</v>
      </c>
      <c r="C538">
        <v>1</v>
      </c>
      <c r="D538">
        <v>9</v>
      </c>
      <c r="E538">
        <v>2</v>
      </c>
      <c r="F538">
        <v>1</v>
      </c>
      <c r="G538">
        <v>17</v>
      </c>
    </row>
    <row r="539" spans="1:7" x14ac:dyDescent="0.25">
      <c r="A539" t="s">
        <v>136</v>
      </c>
      <c r="B539">
        <v>1</v>
      </c>
      <c r="C539">
        <v>2</v>
      </c>
      <c r="D539">
        <v>6</v>
      </c>
      <c r="E539">
        <v>4</v>
      </c>
      <c r="F539">
        <v>1</v>
      </c>
      <c r="G539">
        <v>14</v>
      </c>
    </row>
    <row r="540" spans="1:7" x14ac:dyDescent="0.25">
      <c r="A540" t="s">
        <v>136</v>
      </c>
      <c r="B540">
        <v>1</v>
      </c>
      <c r="C540">
        <v>2</v>
      </c>
      <c r="D540">
        <v>7</v>
      </c>
      <c r="E540">
        <v>20</v>
      </c>
      <c r="F540">
        <v>1</v>
      </c>
      <c r="G540">
        <v>12</v>
      </c>
    </row>
    <row r="541" spans="1:7" x14ac:dyDescent="0.25">
      <c r="A541" t="s">
        <v>136</v>
      </c>
      <c r="B541">
        <v>1</v>
      </c>
      <c r="C541">
        <v>2</v>
      </c>
      <c r="D541">
        <v>8</v>
      </c>
      <c r="E541">
        <v>2</v>
      </c>
      <c r="F541">
        <v>0</v>
      </c>
      <c r="G541">
        <v>10</v>
      </c>
    </row>
    <row r="542" spans="1:7" x14ac:dyDescent="0.25">
      <c r="A542" t="s">
        <v>137</v>
      </c>
      <c r="B542">
        <v>0</v>
      </c>
      <c r="C542">
        <v>0</v>
      </c>
      <c r="D542">
        <v>0</v>
      </c>
      <c r="E542">
        <v>32</v>
      </c>
      <c r="F542">
        <v>2</v>
      </c>
      <c r="G542">
        <v>4</v>
      </c>
    </row>
    <row r="543" spans="1:7" x14ac:dyDescent="0.25">
      <c r="A543" t="s">
        <v>137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4</v>
      </c>
    </row>
    <row r="544" spans="1:7" x14ac:dyDescent="0.25">
      <c r="A544" t="s">
        <v>137</v>
      </c>
      <c r="B544">
        <v>0</v>
      </c>
      <c r="C544">
        <v>0</v>
      </c>
      <c r="D544">
        <v>2</v>
      </c>
      <c r="E544">
        <v>0</v>
      </c>
      <c r="F544">
        <v>0</v>
      </c>
      <c r="G544">
        <v>4</v>
      </c>
    </row>
    <row r="545" spans="1:7" x14ac:dyDescent="0.25">
      <c r="A545" t="s">
        <v>137</v>
      </c>
      <c r="B545">
        <v>0</v>
      </c>
      <c r="C545">
        <v>0</v>
      </c>
      <c r="D545">
        <v>3</v>
      </c>
      <c r="E545">
        <v>0</v>
      </c>
      <c r="F545">
        <v>0</v>
      </c>
      <c r="G545">
        <v>4</v>
      </c>
    </row>
    <row r="546" spans="1:7" x14ac:dyDescent="0.25">
      <c r="A546" t="s">
        <v>137</v>
      </c>
      <c r="B546">
        <v>0</v>
      </c>
      <c r="C546">
        <v>0</v>
      </c>
      <c r="D546">
        <v>4</v>
      </c>
      <c r="E546">
        <v>0</v>
      </c>
      <c r="F546">
        <v>0</v>
      </c>
      <c r="G546">
        <v>4</v>
      </c>
    </row>
    <row r="547" spans="1:7" x14ac:dyDescent="0.25">
      <c r="A547" t="s">
        <v>137</v>
      </c>
      <c r="B547">
        <v>0</v>
      </c>
      <c r="C547">
        <v>0</v>
      </c>
      <c r="D547">
        <v>5</v>
      </c>
      <c r="E547">
        <v>0</v>
      </c>
      <c r="F547">
        <v>0</v>
      </c>
      <c r="G547">
        <v>4</v>
      </c>
    </row>
    <row r="548" spans="1:7" x14ac:dyDescent="0.25">
      <c r="A548" t="s">
        <v>137</v>
      </c>
      <c r="B548">
        <v>0</v>
      </c>
      <c r="C548">
        <v>0</v>
      </c>
      <c r="D548">
        <v>6</v>
      </c>
      <c r="E548">
        <v>0</v>
      </c>
      <c r="F548">
        <v>0</v>
      </c>
      <c r="G548">
        <v>4</v>
      </c>
    </row>
    <row r="549" spans="1:7" x14ac:dyDescent="0.25">
      <c r="A549" t="s">
        <v>137</v>
      </c>
      <c r="B549">
        <v>0</v>
      </c>
      <c r="C549">
        <v>0</v>
      </c>
      <c r="D549">
        <v>7</v>
      </c>
      <c r="E549">
        <v>0</v>
      </c>
      <c r="F549">
        <v>0</v>
      </c>
      <c r="G549">
        <v>4</v>
      </c>
    </row>
    <row r="550" spans="1:7" x14ac:dyDescent="0.25">
      <c r="A550" t="s">
        <v>137</v>
      </c>
      <c r="B550">
        <v>0</v>
      </c>
      <c r="C550">
        <v>0</v>
      </c>
      <c r="D550">
        <v>8</v>
      </c>
      <c r="E550">
        <v>0</v>
      </c>
      <c r="F550">
        <v>0</v>
      </c>
      <c r="G550">
        <v>4</v>
      </c>
    </row>
    <row r="551" spans="1:7" x14ac:dyDescent="0.25">
      <c r="A551" t="s">
        <v>137</v>
      </c>
      <c r="B551">
        <v>0</v>
      </c>
      <c r="C551">
        <v>0</v>
      </c>
      <c r="D551">
        <v>9</v>
      </c>
      <c r="E551">
        <v>0</v>
      </c>
      <c r="F551">
        <v>0</v>
      </c>
      <c r="G551">
        <v>4</v>
      </c>
    </row>
    <row r="552" spans="1:7" x14ac:dyDescent="0.25">
      <c r="A552" t="s">
        <v>137</v>
      </c>
      <c r="B552">
        <v>0</v>
      </c>
      <c r="C552">
        <v>1</v>
      </c>
      <c r="D552">
        <v>0</v>
      </c>
      <c r="E552">
        <v>4</v>
      </c>
      <c r="F552">
        <v>1</v>
      </c>
      <c r="G552">
        <v>14</v>
      </c>
    </row>
    <row r="553" spans="1:7" x14ac:dyDescent="0.25">
      <c r="A553" t="s">
        <v>137</v>
      </c>
      <c r="B553">
        <v>0</v>
      </c>
      <c r="C553">
        <v>1</v>
      </c>
      <c r="D553">
        <v>1</v>
      </c>
      <c r="E553">
        <v>3</v>
      </c>
      <c r="F553">
        <v>0</v>
      </c>
      <c r="G553">
        <v>11</v>
      </c>
    </row>
    <row r="554" spans="1:7" x14ac:dyDescent="0.25">
      <c r="A554" t="s">
        <v>137</v>
      </c>
      <c r="B554">
        <v>0</v>
      </c>
      <c r="C554">
        <v>1</v>
      </c>
      <c r="D554">
        <v>2</v>
      </c>
      <c r="E554">
        <v>3</v>
      </c>
      <c r="F554">
        <v>0</v>
      </c>
      <c r="G554">
        <v>8</v>
      </c>
    </row>
    <row r="555" spans="1:7" x14ac:dyDescent="0.25">
      <c r="A555" t="s">
        <v>137</v>
      </c>
      <c r="B555">
        <v>0</v>
      </c>
      <c r="C555">
        <v>1</v>
      </c>
      <c r="D555">
        <v>3</v>
      </c>
      <c r="E555">
        <v>2</v>
      </c>
      <c r="F555">
        <v>0</v>
      </c>
      <c r="G555">
        <v>6</v>
      </c>
    </row>
    <row r="556" spans="1:7" x14ac:dyDescent="0.25">
      <c r="A556" t="s">
        <v>137</v>
      </c>
      <c r="B556">
        <v>0</v>
      </c>
      <c r="C556">
        <v>1</v>
      </c>
      <c r="D556">
        <v>4</v>
      </c>
      <c r="E556">
        <v>1</v>
      </c>
      <c r="F556">
        <v>0</v>
      </c>
      <c r="G556">
        <v>5</v>
      </c>
    </row>
    <row r="557" spans="1:7" x14ac:dyDescent="0.25">
      <c r="A557" t="s">
        <v>137</v>
      </c>
      <c r="B557">
        <v>0</v>
      </c>
      <c r="C557">
        <v>1</v>
      </c>
      <c r="D557">
        <v>5</v>
      </c>
      <c r="E557">
        <v>3</v>
      </c>
      <c r="F557">
        <v>0</v>
      </c>
      <c r="G557">
        <v>2</v>
      </c>
    </row>
    <row r="558" spans="1:7" x14ac:dyDescent="0.25">
      <c r="A558" t="s">
        <v>137</v>
      </c>
      <c r="B558">
        <v>0</v>
      </c>
      <c r="C558">
        <v>1</v>
      </c>
      <c r="D558">
        <v>6</v>
      </c>
      <c r="E558">
        <v>4</v>
      </c>
      <c r="F558">
        <v>1</v>
      </c>
      <c r="G558">
        <v>16</v>
      </c>
    </row>
    <row r="559" spans="1:7" x14ac:dyDescent="0.25">
      <c r="A559" t="s">
        <v>137</v>
      </c>
      <c r="B559">
        <v>0</v>
      </c>
      <c r="C559">
        <v>1</v>
      </c>
      <c r="D559">
        <v>7</v>
      </c>
      <c r="E559">
        <v>6</v>
      </c>
      <c r="F559">
        <v>0</v>
      </c>
      <c r="G559">
        <v>10</v>
      </c>
    </row>
    <row r="560" spans="1:7" x14ac:dyDescent="0.25">
      <c r="A560" t="s">
        <v>137</v>
      </c>
      <c r="B560">
        <v>0</v>
      </c>
      <c r="C560">
        <v>1</v>
      </c>
      <c r="D560">
        <v>8</v>
      </c>
      <c r="E560">
        <v>4</v>
      </c>
      <c r="F560">
        <v>0</v>
      </c>
      <c r="G560">
        <v>6</v>
      </c>
    </row>
    <row r="561" spans="1:7" x14ac:dyDescent="0.25">
      <c r="A561" t="s">
        <v>137</v>
      </c>
      <c r="B561">
        <v>0</v>
      </c>
      <c r="C561">
        <v>1</v>
      </c>
      <c r="D561">
        <v>9</v>
      </c>
      <c r="E561">
        <v>2</v>
      </c>
      <c r="F561">
        <v>0</v>
      </c>
      <c r="G561">
        <v>4</v>
      </c>
    </row>
    <row r="562" spans="1:7" x14ac:dyDescent="0.25">
      <c r="A562" t="s">
        <v>137</v>
      </c>
      <c r="B562">
        <v>0</v>
      </c>
      <c r="C562">
        <v>2</v>
      </c>
      <c r="D562">
        <v>1</v>
      </c>
      <c r="E562">
        <v>2</v>
      </c>
      <c r="F562">
        <v>1</v>
      </c>
      <c r="G562">
        <v>16</v>
      </c>
    </row>
    <row r="563" spans="1:7" x14ac:dyDescent="0.25">
      <c r="A563" t="s">
        <v>137</v>
      </c>
      <c r="B563">
        <v>0</v>
      </c>
      <c r="C563">
        <v>2</v>
      </c>
      <c r="D563">
        <v>2</v>
      </c>
      <c r="E563">
        <v>4</v>
      </c>
      <c r="F563">
        <v>0</v>
      </c>
      <c r="G563">
        <v>12</v>
      </c>
    </row>
    <row r="564" spans="1:7" x14ac:dyDescent="0.25">
      <c r="A564" t="s">
        <v>137</v>
      </c>
      <c r="B564">
        <v>0</v>
      </c>
      <c r="C564">
        <v>2</v>
      </c>
      <c r="D564">
        <v>3</v>
      </c>
      <c r="E564">
        <v>6</v>
      </c>
      <c r="F564">
        <v>0</v>
      </c>
      <c r="G564">
        <v>6</v>
      </c>
    </row>
    <row r="565" spans="1:7" x14ac:dyDescent="0.25">
      <c r="A565" t="s">
        <v>137</v>
      </c>
      <c r="B565">
        <v>0</v>
      </c>
      <c r="C565">
        <v>2</v>
      </c>
      <c r="D565">
        <v>4</v>
      </c>
      <c r="E565">
        <v>13</v>
      </c>
      <c r="F565">
        <v>1</v>
      </c>
      <c r="G565">
        <v>11</v>
      </c>
    </row>
    <row r="566" spans="1:7" x14ac:dyDescent="0.25">
      <c r="A566" t="s">
        <v>137</v>
      </c>
      <c r="B566">
        <v>0</v>
      </c>
      <c r="C566">
        <v>2</v>
      </c>
      <c r="D566">
        <v>5</v>
      </c>
      <c r="E566">
        <v>4</v>
      </c>
      <c r="F566">
        <v>0</v>
      </c>
      <c r="G566">
        <v>7</v>
      </c>
    </row>
    <row r="567" spans="1:7" x14ac:dyDescent="0.25">
      <c r="A567" t="s">
        <v>137</v>
      </c>
      <c r="B567">
        <v>0</v>
      </c>
      <c r="C567">
        <v>2</v>
      </c>
      <c r="D567">
        <v>6</v>
      </c>
      <c r="E567">
        <v>4</v>
      </c>
      <c r="F567">
        <v>0</v>
      </c>
      <c r="G567">
        <v>3</v>
      </c>
    </row>
    <row r="568" spans="1:7" x14ac:dyDescent="0.25">
      <c r="A568" t="s">
        <v>137</v>
      </c>
      <c r="B568">
        <v>0</v>
      </c>
      <c r="C568">
        <v>2</v>
      </c>
      <c r="D568">
        <v>9</v>
      </c>
      <c r="E568">
        <v>3</v>
      </c>
      <c r="F568">
        <v>0</v>
      </c>
      <c r="G568">
        <v>0</v>
      </c>
    </row>
    <row r="569" spans="1:7" x14ac:dyDescent="0.25">
      <c r="A569" t="s">
        <v>137</v>
      </c>
      <c r="B569">
        <v>1</v>
      </c>
      <c r="C569">
        <v>0</v>
      </c>
      <c r="D569">
        <v>5</v>
      </c>
      <c r="E569">
        <v>9</v>
      </c>
      <c r="F569">
        <v>1</v>
      </c>
      <c r="G569">
        <v>9</v>
      </c>
    </row>
    <row r="570" spans="1:7" x14ac:dyDescent="0.25">
      <c r="A570" t="s">
        <v>137</v>
      </c>
      <c r="B570">
        <v>1</v>
      </c>
      <c r="C570">
        <v>0</v>
      </c>
      <c r="D570">
        <v>6</v>
      </c>
      <c r="E570">
        <v>1</v>
      </c>
      <c r="F570">
        <v>0</v>
      </c>
      <c r="G570">
        <v>8</v>
      </c>
    </row>
    <row r="571" spans="1:7" x14ac:dyDescent="0.25">
      <c r="A571" t="s">
        <v>137</v>
      </c>
      <c r="B571">
        <v>1</v>
      </c>
      <c r="C571">
        <v>0</v>
      </c>
      <c r="D571">
        <v>7</v>
      </c>
      <c r="E571">
        <v>3</v>
      </c>
      <c r="F571">
        <v>0</v>
      </c>
      <c r="G571">
        <v>5</v>
      </c>
    </row>
    <row r="572" spans="1:7" x14ac:dyDescent="0.25">
      <c r="A572" t="s">
        <v>137</v>
      </c>
      <c r="B572">
        <v>1</v>
      </c>
      <c r="C572">
        <v>1</v>
      </c>
      <c r="D572">
        <v>5</v>
      </c>
      <c r="E572">
        <v>1</v>
      </c>
      <c r="F572">
        <v>1</v>
      </c>
      <c r="G572">
        <v>17</v>
      </c>
    </row>
    <row r="573" spans="1:7" x14ac:dyDescent="0.25">
      <c r="A573" t="s">
        <v>137</v>
      </c>
      <c r="B573">
        <v>1</v>
      </c>
      <c r="C573">
        <v>1</v>
      </c>
      <c r="D573">
        <v>6</v>
      </c>
      <c r="E573">
        <v>14</v>
      </c>
      <c r="F573">
        <v>0</v>
      </c>
      <c r="G573">
        <v>3</v>
      </c>
    </row>
    <row r="574" spans="1:7" x14ac:dyDescent="0.25">
      <c r="A574" t="s">
        <v>137</v>
      </c>
      <c r="B574">
        <v>1</v>
      </c>
      <c r="C574">
        <v>1</v>
      </c>
      <c r="D574">
        <v>7</v>
      </c>
      <c r="E574">
        <v>4</v>
      </c>
      <c r="F574">
        <v>1</v>
      </c>
      <c r="G574">
        <v>17</v>
      </c>
    </row>
    <row r="575" spans="1:7" x14ac:dyDescent="0.25">
      <c r="A575" t="s">
        <v>137</v>
      </c>
      <c r="B575">
        <v>1</v>
      </c>
      <c r="C575">
        <v>1</v>
      </c>
      <c r="D575">
        <v>8</v>
      </c>
      <c r="E575">
        <v>2</v>
      </c>
      <c r="F575">
        <v>0</v>
      </c>
      <c r="G575">
        <v>15</v>
      </c>
    </row>
    <row r="576" spans="1:7" x14ac:dyDescent="0.25">
      <c r="A576" t="s">
        <v>137</v>
      </c>
      <c r="B576">
        <v>1</v>
      </c>
      <c r="C576">
        <v>2</v>
      </c>
      <c r="D576">
        <v>7</v>
      </c>
      <c r="E576">
        <v>15</v>
      </c>
      <c r="F576">
        <v>1</v>
      </c>
      <c r="G576">
        <v>3</v>
      </c>
    </row>
    <row r="577" spans="1:7" x14ac:dyDescent="0.25">
      <c r="A577" t="s">
        <v>137</v>
      </c>
      <c r="B577">
        <v>1</v>
      </c>
      <c r="C577">
        <v>2</v>
      </c>
      <c r="D577">
        <v>8</v>
      </c>
      <c r="E577">
        <v>12</v>
      </c>
      <c r="F577">
        <v>1</v>
      </c>
      <c r="G577">
        <v>9</v>
      </c>
    </row>
    <row r="578" spans="1:7" x14ac:dyDescent="0.25">
      <c r="A578" t="s">
        <v>137</v>
      </c>
      <c r="B578">
        <v>1</v>
      </c>
      <c r="C578">
        <v>2</v>
      </c>
      <c r="D578">
        <v>9</v>
      </c>
      <c r="E578">
        <v>3</v>
      </c>
      <c r="F578">
        <v>0</v>
      </c>
      <c r="G578">
        <v>6</v>
      </c>
    </row>
    <row r="579" spans="1:7" x14ac:dyDescent="0.25">
      <c r="A579" t="s">
        <v>138</v>
      </c>
      <c r="B579">
        <v>0</v>
      </c>
      <c r="C579">
        <v>0</v>
      </c>
      <c r="D579">
        <v>0</v>
      </c>
      <c r="E579">
        <v>10</v>
      </c>
      <c r="F579">
        <v>1</v>
      </c>
      <c r="G579">
        <v>8</v>
      </c>
    </row>
    <row r="580" spans="1:7" x14ac:dyDescent="0.25">
      <c r="A580" t="s">
        <v>138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8</v>
      </c>
    </row>
    <row r="581" spans="1:7" x14ac:dyDescent="0.25">
      <c r="A581" t="s">
        <v>138</v>
      </c>
      <c r="B581">
        <v>0</v>
      </c>
      <c r="C581">
        <v>0</v>
      </c>
      <c r="D581">
        <v>2</v>
      </c>
      <c r="E581">
        <v>0</v>
      </c>
      <c r="F581">
        <v>0</v>
      </c>
      <c r="G581">
        <v>8</v>
      </c>
    </row>
    <row r="582" spans="1:7" x14ac:dyDescent="0.25">
      <c r="A582" t="s">
        <v>138</v>
      </c>
      <c r="B582">
        <v>0</v>
      </c>
      <c r="C582">
        <v>0</v>
      </c>
      <c r="D582">
        <v>3</v>
      </c>
      <c r="E582">
        <v>1</v>
      </c>
      <c r="F582">
        <v>0</v>
      </c>
      <c r="G582">
        <v>7</v>
      </c>
    </row>
    <row r="583" spans="1:7" x14ac:dyDescent="0.25">
      <c r="A583" t="s">
        <v>138</v>
      </c>
      <c r="B583">
        <v>0</v>
      </c>
      <c r="C583">
        <v>0</v>
      </c>
      <c r="D583">
        <v>4</v>
      </c>
      <c r="E583">
        <v>1</v>
      </c>
      <c r="F583">
        <v>0</v>
      </c>
      <c r="G583">
        <v>6</v>
      </c>
    </row>
    <row r="584" spans="1:7" x14ac:dyDescent="0.25">
      <c r="A584" t="s">
        <v>138</v>
      </c>
      <c r="B584">
        <v>0</v>
      </c>
      <c r="C584">
        <v>0</v>
      </c>
      <c r="D584">
        <v>5</v>
      </c>
      <c r="E584">
        <v>0</v>
      </c>
      <c r="F584">
        <v>0</v>
      </c>
      <c r="G584">
        <v>6</v>
      </c>
    </row>
    <row r="585" spans="1:7" x14ac:dyDescent="0.25">
      <c r="A585" t="s">
        <v>138</v>
      </c>
      <c r="B585">
        <v>0</v>
      </c>
      <c r="C585">
        <v>0</v>
      </c>
      <c r="D585">
        <v>6</v>
      </c>
      <c r="E585">
        <v>0</v>
      </c>
      <c r="F585">
        <v>0</v>
      </c>
      <c r="G585">
        <v>6</v>
      </c>
    </row>
    <row r="586" spans="1:7" x14ac:dyDescent="0.25">
      <c r="A586" t="s">
        <v>138</v>
      </c>
      <c r="B586">
        <v>0</v>
      </c>
      <c r="C586">
        <v>0</v>
      </c>
      <c r="D586">
        <v>7</v>
      </c>
      <c r="E586">
        <v>0</v>
      </c>
      <c r="F586">
        <v>0</v>
      </c>
      <c r="G586">
        <v>6</v>
      </c>
    </row>
    <row r="587" spans="1:7" x14ac:dyDescent="0.25">
      <c r="A587" t="s">
        <v>138</v>
      </c>
      <c r="B587">
        <v>0</v>
      </c>
      <c r="C587">
        <v>0</v>
      </c>
      <c r="D587">
        <v>8</v>
      </c>
      <c r="E587">
        <v>1</v>
      </c>
      <c r="F587">
        <v>0</v>
      </c>
      <c r="G587">
        <v>5</v>
      </c>
    </row>
    <row r="588" spans="1:7" x14ac:dyDescent="0.25">
      <c r="A588" t="s">
        <v>138</v>
      </c>
      <c r="B588">
        <v>0</v>
      </c>
      <c r="C588">
        <v>0</v>
      </c>
      <c r="D588">
        <v>9</v>
      </c>
      <c r="E588">
        <v>0</v>
      </c>
      <c r="F588">
        <v>0</v>
      </c>
      <c r="G588">
        <v>5</v>
      </c>
    </row>
    <row r="589" spans="1:7" x14ac:dyDescent="0.25">
      <c r="A589" t="s">
        <v>138</v>
      </c>
      <c r="B589">
        <v>0</v>
      </c>
      <c r="C589">
        <v>1</v>
      </c>
      <c r="D589">
        <v>0</v>
      </c>
      <c r="E589">
        <v>25</v>
      </c>
      <c r="F589">
        <v>2</v>
      </c>
      <c r="G589">
        <v>11</v>
      </c>
    </row>
    <row r="590" spans="1:7" x14ac:dyDescent="0.25">
      <c r="A590" t="s">
        <v>138</v>
      </c>
      <c r="B590">
        <v>0</v>
      </c>
      <c r="C590">
        <v>1</v>
      </c>
      <c r="D590">
        <v>1</v>
      </c>
      <c r="E590">
        <v>4</v>
      </c>
      <c r="F590">
        <v>0</v>
      </c>
      <c r="G590">
        <v>7</v>
      </c>
    </row>
    <row r="591" spans="1:7" x14ac:dyDescent="0.25">
      <c r="A591" t="s">
        <v>138</v>
      </c>
      <c r="B591">
        <v>0</v>
      </c>
      <c r="C591">
        <v>1</v>
      </c>
      <c r="D591">
        <v>2</v>
      </c>
      <c r="E591">
        <v>2</v>
      </c>
      <c r="F591">
        <v>0</v>
      </c>
      <c r="G591">
        <v>5</v>
      </c>
    </row>
    <row r="592" spans="1:7" x14ac:dyDescent="0.25">
      <c r="A592" t="s">
        <v>138</v>
      </c>
      <c r="B592">
        <v>0</v>
      </c>
      <c r="C592">
        <v>2</v>
      </c>
      <c r="D592">
        <v>2</v>
      </c>
      <c r="E592">
        <v>6</v>
      </c>
      <c r="F592">
        <v>1</v>
      </c>
      <c r="G592">
        <v>12</v>
      </c>
    </row>
    <row r="593" spans="1:7" x14ac:dyDescent="0.25">
      <c r="A593" t="s">
        <v>138</v>
      </c>
      <c r="B593">
        <v>0</v>
      </c>
      <c r="C593">
        <v>2</v>
      </c>
      <c r="D593">
        <v>3</v>
      </c>
      <c r="E593">
        <v>10</v>
      </c>
      <c r="F593">
        <v>0</v>
      </c>
      <c r="G593">
        <v>2</v>
      </c>
    </row>
    <row r="594" spans="1:7" x14ac:dyDescent="0.25">
      <c r="A594" t="s">
        <v>138</v>
      </c>
      <c r="B594">
        <v>0</v>
      </c>
      <c r="C594">
        <v>2</v>
      </c>
      <c r="D594">
        <v>4</v>
      </c>
      <c r="E594">
        <v>10</v>
      </c>
      <c r="F594">
        <v>1</v>
      </c>
      <c r="G594">
        <v>10</v>
      </c>
    </row>
    <row r="595" spans="1:7" x14ac:dyDescent="0.25">
      <c r="A595" t="s">
        <v>138</v>
      </c>
      <c r="B595">
        <v>0</v>
      </c>
      <c r="C595">
        <v>2</v>
      </c>
      <c r="D595">
        <v>5</v>
      </c>
      <c r="E595">
        <v>6</v>
      </c>
      <c r="F595">
        <v>0</v>
      </c>
      <c r="G595">
        <v>4</v>
      </c>
    </row>
    <row r="596" spans="1:7" x14ac:dyDescent="0.25">
      <c r="A596" t="s">
        <v>138</v>
      </c>
      <c r="B596">
        <v>0</v>
      </c>
      <c r="C596">
        <v>2</v>
      </c>
      <c r="D596">
        <v>6</v>
      </c>
      <c r="E596">
        <v>1</v>
      </c>
      <c r="F596">
        <v>0</v>
      </c>
      <c r="G596">
        <v>3</v>
      </c>
    </row>
    <row r="597" spans="1:7" x14ac:dyDescent="0.25">
      <c r="A597" t="s">
        <v>138</v>
      </c>
      <c r="B597">
        <v>0</v>
      </c>
      <c r="C597">
        <v>2</v>
      </c>
      <c r="D597">
        <v>7</v>
      </c>
      <c r="E597">
        <v>6</v>
      </c>
      <c r="F597">
        <v>1</v>
      </c>
      <c r="G597">
        <v>15</v>
      </c>
    </row>
    <row r="598" spans="1:7" x14ac:dyDescent="0.25">
      <c r="A598" t="s">
        <v>138</v>
      </c>
      <c r="B598">
        <v>0</v>
      </c>
      <c r="C598">
        <v>2</v>
      </c>
      <c r="D598">
        <v>8</v>
      </c>
      <c r="E598">
        <v>6</v>
      </c>
      <c r="F598">
        <v>0</v>
      </c>
      <c r="G598">
        <v>9</v>
      </c>
    </row>
    <row r="599" spans="1:7" x14ac:dyDescent="0.25">
      <c r="A599" t="s">
        <v>138</v>
      </c>
      <c r="B599">
        <v>0</v>
      </c>
      <c r="C599">
        <v>2</v>
      </c>
      <c r="D599">
        <v>9</v>
      </c>
      <c r="E599">
        <v>7</v>
      </c>
      <c r="F599">
        <v>0</v>
      </c>
      <c r="G599">
        <v>2</v>
      </c>
    </row>
    <row r="600" spans="1:7" x14ac:dyDescent="0.25">
      <c r="A600" t="s">
        <v>138</v>
      </c>
      <c r="B600">
        <v>1</v>
      </c>
      <c r="C600">
        <v>0</v>
      </c>
      <c r="D600">
        <v>4</v>
      </c>
      <c r="E600">
        <v>3</v>
      </c>
      <c r="F600">
        <v>1</v>
      </c>
      <c r="G600">
        <v>15</v>
      </c>
    </row>
    <row r="601" spans="1:7" x14ac:dyDescent="0.25">
      <c r="A601" t="s">
        <v>138</v>
      </c>
      <c r="B601">
        <v>1</v>
      </c>
      <c r="C601">
        <v>0</v>
      </c>
      <c r="D601">
        <v>5</v>
      </c>
      <c r="E601">
        <v>9</v>
      </c>
      <c r="F601">
        <v>0</v>
      </c>
      <c r="G601">
        <v>6</v>
      </c>
    </row>
    <row r="602" spans="1:7" x14ac:dyDescent="0.25">
      <c r="A602" t="s">
        <v>138</v>
      </c>
      <c r="B602">
        <v>1</v>
      </c>
      <c r="C602">
        <v>0</v>
      </c>
      <c r="D602">
        <v>6</v>
      </c>
      <c r="E602">
        <v>3</v>
      </c>
      <c r="F602">
        <v>0</v>
      </c>
      <c r="G602">
        <v>3</v>
      </c>
    </row>
    <row r="603" spans="1:7" x14ac:dyDescent="0.25">
      <c r="A603" t="s">
        <v>138</v>
      </c>
      <c r="B603">
        <v>1</v>
      </c>
      <c r="C603">
        <v>0</v>
      </c>
      <c r="D603">
        <v>7</v>
      </c>
      <c r="E603">
        <v>3</v>
      </c>
      <c r="F603">
        <v>0</v>
      </c>
      <c r="G603">
        <v>0</v>
      </c>
    </row>
    <row r="604" spans="1:7" x14ac:dyDescent="0.25">
      <c r="A604" t="s">
        <v>138</v>
      </c>
      <c r="B604">
        <v>1</v>
      </c>
      <c r="C604">
        <v>0</v>
      </c>
      <c r="D604">
        <v>8</v>
      </c>
      <c r="E604">
        <v>4</v>
      </c>
      <c r="F604">
        <v>1</v>
      </c>
      <c r="G604">
        <v>14</v>
      </c>
    </row>
    <row r="605" spans="1:7" x14ac:dyDescent="0.25">
      <c r="A605" t="s">
        <v>138</v>
      </c>
      <c r="B605">
        <v>1</v>
      </c>
      <c r="C605">
        <v>1</v>
      </c>
      <c r="D605">
        <v>5</v>
      </c>
      <c r="E605">
        <v>7</v>
      </c>
      <c r="F605">
        <v>1</v>
      </c>
      <c r="G605">
        <v>11</v>
      </c>
    </row>
    <row r="606" spans="1:7" x14ac:dyDescent="0.25">
      <c r="A606" t="s">
        <v>138</v>
      </c>
      <c r="B606">
        <v>1</v>
      </c>
      <c r="C606">
        <v>1</v>
      </c>
      <c r="D606">
        <v>6</v>
      </c>
      <c r="E606">
        <v>4</v>
      </c>
      <c r="F606">
        <v>0</v>
      </c>
      <c r="G606">
        <v>7</v>
      </c>
    </row>
    <row r="607" spans="1:7" x14ac:dyDescent="0.25">
      <c r="A607" t="s">
        <v>138</v>
      </c>
      <c r="B607">
        <v>1</v>
      </c>
      <c r="C607">
        <v>1</v>
      </c>
      <c r="D607">
        <v>7</v>
      </c>
      <c r="E607">
        <v>4</v>
      </c>
      <c r="F607">
        <v>0</v>
      </c>
      <c r="G607">
        <v>3</v>
      </c>
    </row>
    <row r="608" spans="1:7" x14ac:dyDescent="0.25">
      <c r="A608" t="s">
        <v>138</v>
      </c>
      <c r="B608">
        <v>1</v>
      </c>
      <c r="C608">
        <v>2</v>
      </c>
      <c r="D608">
        <v>6</v>
      </c>
      <c r="E608">
        <v>9</v>
      </c>
      <c r="F608">
        <v>1</v>
      </c>
      <c r="G608">
        <v>9</v>
      </c>
    </row>
    <row r="609" spans="1:7" x14ac:dyDescent="0.25">
      <c r="A609" t="s">
        <v>138</v>
      </c>
      <c r="B609">
        <v>1</v>
      </c>
      <c r="C609">
        <v>2</v>
      </c>
      <c r="D609">
        <v>7</v>
      </c>
      <c r="E609">
        <v>8</v>
      </c>
      <c r="F609">
        <v>0</v>
      </c>
      <c r="G609">
        <v>1</v>
      </c>
    </row>
    <row r="610" spans="1:7" x14ac:dyDescent="0.25">
      <c r="A610" t="s">
        <v>138</v>
      </c>
      <c r="B610">
        <v>1</v>
      </c>
      <c r="C610">
        <v>2</v>
      </c>
      <c r="D610">
        <v>8</v>
      </c>
      <c r="E610">
        <v>5</v>
      </c>
      <c r="F610">
        <v>1</v>
      </c>
      <c r="G610">
        <v>14</v>
      </c>
    </row>
    <row r="611" spans="1:7" x14ac:dyDescent="0.25">
      <c r="A611" t="s">
        <v>138</v>
      </c>
      <c r="B611">
        <v>1</v>
      </c>
      <c r="C611">
        <v>2</v>
      </c>
      <c r="D611">
        <v>9</v>
      </c>
      <c r="E611">
        <v>8</v>
      </c>
      <c r="F611">
        <v>0</v>
      </c>
      <c r="G611">
        <v>6</v>
      </c>
    </row>
    <row r="612" spans="1:7" x14ac:dyDescent="0.25">
      <c r="A612" t="s">
        <v>139</v>
      </c>
      <c r="B612">
        <v>0</v>
      </c>
      <c r="C612">
        <v>0</v>
      </c>
      <c r="D612">
        <v>0</v>
      </c>
      <c r="E612">
        <v>12</v>
      </c>
      <c r="F612">
        <v>1</v>
      </c>
      <c r="G612">
        <v>6</v>
      </c>
    </row>
    <row r="613" spans="1:7" x14ac:dyDescent="0.25">
      <c r="A613" t="s">
        <v>139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6</v>
      </c>
    </row>
    <row r="614" spans="1:7" x14ac:dyDescent="0.25">
      <c r="A614" t="s">
        <v>139</v>
      </c>
      <c r="B614">
        <v>0</v>
      </c>
      <c r="C614">
        <v>0</v>
      </c>
      <c r="D614">
        <v>2</v>
      </c>
      <c r="E614">
        <v>3</v>
      </c>
      <c r="F614">
        <v>0</v>
      </c>
      <c r="G614">
        <v>3</v>
      </c>
    </row>
    <row r="615" spans="1:7" x14ac:dyDescent="0.25">
      <c r="A615" t="s">
        <v>139</v>
      </c>
      <c r="B615">
        <v>0</v>
      </c>
      <c r="C615">
        <v>0</v>
      </c>
      <c r="D615">
        <v>3</v>
      </c>
      <c r="E615">
        <v>2</v>
      </c>
      <c r="F615">
        <v>0</v>
      </c>
      <c r="G615">
        <v>1</v>
      </c>
    </row>
    <row r="616" spans="1:7" x14ac:dyDescent="0.25">
      <c r="A616" t="s">
        <v>139</v>
      </c>
      <c r="B616">
        <v>0</v>
      </c>
      <c r="C616">
        <v>0</v>
      </c>
      <c r="D616">
        <v>4</v>
      </c>
      <c r="E616">
        <v>3</v>
      </c>
      <c r="F616">
        <v>1</v>
      </c>
      <c r="G616">
        <v>16</v>
      </c>
    </row>
    <row r="617" spans="1:7" x14ac:dyDescent="0.25">
      <c r="A617" t="s">
        <v>139</v>
      </c>
      <c r="B617">
        <v>0</v>
      </c>
      <c r="C617">
        <v>0</v>
      </c>
      <c r="D617">
        <v>5</v>
      </c>
      <c r="E617">
        <v>1</v>
      </c>
      <c r="F617">
        <v>0</v>
      </c>
      <c r="G617">
        <v>15</v>
      </c>
    </row>
    <row r="618" spans="1:7" x14ac:dyDescent="0.25">
      <c r="A618" t="s">
        <v>139</v>
      </c>
      <c r="B618">
        <v>0</v>
      </c>
      <c r="C618">
        <v>0</v>
      </c>
      <c r="D618">
        <v>6</v>
      </c>
      <c r="E618">
        <v>0</v>
      </c>
      <c r="F618">
        <v>0</v>
      </c>
      <c r="G618">
        <v>15</v>
      </c>
    </row>
    <row r="619" spans="1:7" x14ac:dyDescent="0.25">
      <c r="A619" t="s">
        <v>139</v>
      </c>
      <c r="B619">
        <v>0</v>
      </c>
      <c r="C619">
        <v>0</v>
      </c>
      <c r="D619">
        <v>7</v>
      </c>
      <c r="E619">
        <v>0</v>
      </c>
      <c r="F619">
        <v>0</v>
      </c>
      <c r="G619">
        <v>15</v>
      </c>
    </row>
    <row r="620" spans="1:7" x14ac:dyDescent="0.25">
      <c r="A620" t="s">
        <v>139</v>
      </c>
      <c r="B620">
        <v>0</v>
      </c>
      <c r="C620">
        <v>0</v>
      </c>
      <c r="D620">
        <v>8</v>
      </c>
      <c r="E620">
        <v>1</v>
      </c>
      <c r="F620">
        <v>0</v>
      </c>
      <c r="G620">
        <v>14</v>
      </c>
    </row>
    <row r="621" spans="1:7" x14ac:dyDescent="0.25">
      <c r="A621" t="s">
        <v>139</v>
      </c>
      <c r="B621">
        <v>0</v>
      </c>
      <c r="C621">
        <v>0</v>
      </c>
      <c r="D621">
        <v>9</v>
      </c>
      <c r="E621">
        <v>0</v>
      </c>
      <c r="F621">
        <v>0</v>
      </c>
      <c r="G621">
        <v>14</v>
      </c>
    </row>
    <row r="622" spans="1:7" x14ac:dyDescent="0.25">
      <c r="A622" t="s">
        <v>139</v>
      </c>
      <c r="B622">
        <v>0</v>
      </c>
      <c r="C622">
        <v>1</v>
      </c>
      <c r="D622">
        <v>0</v>
      </c>
      <c r="E622">
        <v>21</v>
      </c>
      <c r="F622">
        <v>2</v>
      </c>
      <c r="G622">
        <v>15</v>
      </c>
    </row>
    <row r="623" spans="1:7" x14ac:dyDescent="0.25">
      <c r="A623" t="s">
        <v>139</v>
      </c>
      <c r="B623">
        <v>0</v>
      </c>
      <c r="C623">
        <v>1</v>
      </c>
      <c r="D623">
        <v>1</v>
      </c>
      <c r="E623">
        <v>4</v>
      </c>
      <c r="F623">
        <v>0</v>
      </c>
      <c r="G623">
        <v>11</v>
      </c>
    </row>
    <row r="624" spans="1:7" x14ac:dyDescent="0.25">
      <c r="A624" t="s">
        <v>139</v>
      </c>
      <c r="B624">
        <v>0</v>
      </c>
      <c r="C624">
        <v>1</v>
      </c>
      <c r="D624">
        <v>2</v>
      </c>
      <c r="E624">
        <v>1</v>
      </c>
      <c r="F624">
        <v>0</v>
      </c>
      <c r="G624">
        <v>10</v>
      </c>
    </row>
    <row r="625" spans="1:7" x14ac:dyDescent="0.25">
      <c r="A625" t="s">
        <v>139</v>
      </c>
      <c r="B625">
        <v>0</v>
      </c>
      <c r="C625">
        <v>1</v>
      </c>
      <c r="D625">
        <v>5</v>
      </c>
      <c r="E625">
        <v>2</v>
      </c>
      <c r="F625">
        <v>0</v>
      </c>
      <c r="G625">
        <v>8</v>
      </c>
    </row>
    <row r="626" spans="1:7" x14ac:dyDescent="0.25">
      <c r="A626" t="s">
        <v>139</v>
      </c>
      <c r="B626">
        <v>0</v>
      </c>
      <c r="C626">
        <v>1</v>
      </c>
      <c r="D626">
        <v>8</v>
      </c>
      <c r="E626">
        <v>3</v>
      </c>
      <c r="F626">
        <v>0</v>
      </c>
      <c r="G626">
        <v>5</v>
      </c>
    </row>
    <row r="627" spans="1:7" x14ac:dyDescent="0.25">
      <c r="A627" t="s">
        <v>139</v>
      </c>
      <c r="B627">
        <v>0</v>
      </c>
      <c r="C627">
        <v>1</v>
      </c>
      <c r="D627">
        <v>9</v>
      </c>
      <c r="E627">
        <v>1</v>
      </c>
      <c r="F627">
        <v>0</v>
      </c>
      <c r="G627">
        <v>4</v>
      </c>
    </row>
    <row r="628" spans="1:7" x14ac:dyDescent="0.25">
      <c r="A628" t="s">
        <v>139</v>
      </c>
      <c r="B628">
        <v>0</v>
      </c>
      <c r="C628">
        <v>2</v>
      </c>
      <c r="D628">
        <v>2</v>
      </c>
      <c r="E628">
        <v>3</v>
      </c>
      <c r="F628">
        <v>1</v>
      </c>
      <c r="G628">
        <v>15</v>
      </c>
    </row>
    <row r="629" spans="1:7" x14ac:dyDescent="0.25">
      <c r="A629" t="s">
        <v>139</v>
      </c>
      <c r="B629">
        <v>0</v>
      </c>
      <c r="C629">
        <v>2</v>
      </c>
      <c r="D629">
        <v>3</v>
      </c>
      <c r="E629">
        <v>5</v>
      </c>
      <c r="F629">
        <v>0</v>
      </c>
      <c r="G629">
        <v>10</v>
      </c>
    </row>
    <row r="630" spans="1:7" x14ac:dyDescent="0.25">
      <c r="A630" t="s">
        <v>139</v>
      </c>
      <c r="B630">
        <v>0</v>
      </c>
      <c r="C630">
        <v>2</v>
      </c>
      <c r="D630">
        <v>4</v>
      </c>
      <c r="E630">
        <v>7</v>
      </c>
      <c r="F630">
        <v>0</v>
      </c>
      <c r="G630">
        <v>3</v>
      </c>
    </row>
    <row r="631" spans="1:7" x14ac:dyDescent="0.25">
      <c r="A631" t="s">
        <v>139</v>
      </c>
      <c r="B631">
        <v>0</v>
      </c>
      <c r="C631">
        <v>2</v>
      </c>
      <c r="D631">
        <v>5</v>
      </c>
      <c r="E631">
        <v>8</v>
      </c>
      <c r="F631">
        <v>1</v>
      </c>
      <c r="G631">
        <v>13</v>
      </c>
    </row>
    <row r="632" spans="1:7" x14ac:dyDescent="0.25">
      <c r="A632" t="s">
        <v>139</v>
      </c>
      <c r="B632">
        <v>0</v>
      </c>
      <c r="C632">
        <v>2</v>
      </c>
      <c r="D632">
        <v>6</v>
      </c>
      <c r="E632">
        <v>5</v>
      </c>
      <c r="F632">
        <v>0</v>
      </c>
      <c r="G632">
        <v>8</v>
      </c>
    </row>
    <row r="633" spans="1:7" x14ac:dyDescent="0.25">
      <c r="A633" t="s">
        <v>139</v>
      </c>
      <c r="B633">
        <v>0</v>
      </c>
      <c r="C633">
        <v>2</v>
      </c>
      <c r="D633">
        <v>7</v>
      </c>
      <c r="E633">
        <v>3</v>
      </c>
      <c r="F633">
        <v>0</v>
      </c>
      <c r="G633">
        <v>5</v>
      </c>
    </row>
    <row r="634" spans="1:7" x14ac:dyDescent="0.25">
      <c r="A634" t="s">
        <v>139</v>
      </c>
      <c r="B634">
        <v>0</v>
      </c>
      <c r="C634">
        <v>2</v>
      </c>
      <c r="D634">
        <v>8</v>
      </c>
      <c r="E634">
        <v>2</v>
      </c>
      <c r="F634">
        <v>0</v>
      </c>
      <c r="G634">
        <v>3</v>
      </c>
    </row>
    <row r="635" spans="1:7" x14ac:dyDescent="0.25">
      <c r="A635" t="s">
        <v>139</v>
      </c>
      <c r="B635">
        <v>0</v>
      </c>
      <c r="C635">
        <v>2</v>
      </c>
      <c r="D635">
        <v>9</v>
      </c>
      <c r="E635">
        <v>4</v>
      </c>
      <c r="F635">
        <v>1</v>
      </c>
      <c r="G635">
        <v>17</v>
      </c>
    </row>
    <row r="636" spans="1:7" x14ac:dyDescent="0.25">
      <c r="A636" t="s">
        <v>139</v>
      </c>
      <c r="B636">
        <v>1</v>
      </c>
      <c r="C636">
        <v>0</v>
      </c>
      <c r="D636">
        <v>5</v>
      </c>
      <c r="E636">
        <v>7</v>
      </c>
      <c r="F636">
        <v>1</v>
      </c>
      <c r="G636">
        <v>11</v>
      </c>
    </row>
    <row r="637" spans="1:7" x14ac:dyDescent="0.25">
      <c r="A637" t="s">
        <v>139</v>
      </c>
      <c r="B637">
        <v>1</v>
      </c>
      <c r="C637">
        <v>0</v>
      </c>
      <c r="D637">
        <v>6</v>
      </c>
      <c r="E637">
        <v>6</v>
      </c>
      <c r="F637">
        <v>0</v>
      </c>
      <c r="G637">
        <v>5</v>
      </c>
    </row>
    <row r="638" spans="1:7" x14ac:dyDescent="0.25">
      <c r="A638" t="s">
        <v>139</v>
      </c>
      <c r="B638">
        <v>1</v>
      </c>
      <c r="C638">
        <v>0</v>
      </c>
      <c r="D638">
        <v>7</v>
      </c>
      <c r="E638">
        <v>6</v>
      </c>
      <c r="F638">
        <v>1</v>
      </c>
      <c r="G638">
        <v>17</v>
      </c>
    </row>
    <row r="639" spans="1:7" x14ac:dyDescent="0.25">
      <c r="A639" t="s">
        <v>139</v>
      </c>
      <c r="B639">
        <v>1</v>
      </c>
      <c r="C639">
        <v>1</v>
      </c>
      <c r="D639">
        <v>5</v>
      </c>
      <c r="E639">
        <v>1</v>
      </c>
      <c r="F639">
        <v>1</v>
      </c>
      <c r="G639">
        <v>17</v>
      </c>
    </row>
    <row r="640" spans="1:7" x14ac:dyDescent="0.25">
      <c r="A640" t="s">
        <v>139</v>
      </c>
      <c r="B640">
        <v>1</v>
      </c>
      <c r="C640">
        <v>1</v>
      </c>
      <c r="D640">
        <v>6</v>
      </c>
      <c r="E640">
        <v>7</v>
      </c>
      <c r="F640">
        <v>0</v>
      </c>
      <c r="G640">
        <v>10</v>
      </c>
    </row>
    <row r="641" spans="1:7" x14ac:dyDescent="0.25">
      <c r="A641" t="s">
        <v>139</v>
      </c>
      <c r="B641">
        <v>1</v>
      </c>
      <c r="C641">
        <v>1</v>
      </c>
      <c r="D641">
        <v>7</v>
      </c>
      <c r="E641">
        <v>8</v>
      </c>
      <c r="F641">
        <v>0</v>
      </c>
      <c r="G641">
        <v>2</v>
      </c>
    </row>
    <row r="642" spans="1:7" x14ac:dyDescent="0.25">
      <c r="A642" t="s">
        <v>139</v>
      </c>
      <c r="B642">
        <v>1</v>
      </c>
      <c r="C642">
        <v>1</v>
      </c>
      <c r="D642">
        <v>8</v>
      </c>
      <c r="E642">
        <v>3</v>
      </c>
      <c r="F642">
        <v>1</v>
      </c>
      <c r="G642">
        <v>17</v>
      </c>
    </row>
    <row r="643" spans="1:7" x14ac:dyDescent="0.25">
      <c r="A643" t="s">
        <v>139</v>
      </c>
      <c r="B643">
        <v>1</v>
      </c>
      <c r="C643">
        <v>1</v>
      </c>
      <c r="D643">
        <v>9</v>
      </c>
      <c r="E643">
        <v>3</v>
      </c>
      <c r="F643">
        <v>0</v>
      </c>
      <c r="G643">
        <v>14</v>
      </c>
    </row>
    <row r="644" spans="1:7" x14ac:dyDescent="0.25">
      <c r="A644" t="s">
        <v>139</v>
      </c>
      <c r="B644">
        <v>1</v>
      </c>
      <c r="C644">
        <v>2</v>
      </c>
      <c r="D644">
        <v>6</v>
      </c>
      <c r="E644">
        <v>1</v>
      </c>
      <c r="F644">
        <v>1</v>
      </c>
      <c r="G644">
        <v>17</v>
      </c>
    </row>
    <row r="645" spans="1:7" x14ac:dyDescent="0.25">
      <c r="A645" t="s">
        <v>139</v>
      </c>
      <c r="B645">
        <v>1</v>
      </c>
      <c r="C645">
        <v>2</v>
      </c>
      <c r="D645">
        <v>7</v>
      </c>
      <c r="E645">
        <v>3</v>
      </c>
      <c r="F645">
        <v>0</v>
      </c>
      <c r="G645">
        <v>14</v>
      </c>
    </row>
    <row r="646" spans="1:7" x14ac:dyDescent="0.25">
      <c r="A646" t="s">
        <v>139</v>
      </c>
      <c r="B646">
        <v>1</v>
      </c>
      <c r="C646">
        <v>2</v>
      </c>
      <c r="D646">
        <v>8</v>
      </c>
      <c r="E646">
        <v>11</v>
      </c>
      <c r="F646">
        <v>0</v>
      </c>
      <c r="G646">
        <v>3</v>
      </c>
    </row>
    <row r="647" spans="1:7" x14ac:dyDescent="0.25">
      <c r="A647" t="s">
        <v>139</v>
      </c>
      <c r="B647">
        <v>1</v>
      </c>
      <c r="C647">
        <v>2</v>
      </c>
      <c r="D647">
        <v>9</v>
      </c>
      <c r="E647">
        <v>2</v>
      </c>
      <c r="F647">
        <v>0</v>
      </c>
      <c r="G647">
        <v>1</v>
      </c>
    </row>
    <row r="648" spans="1:7" x14ac:dyDescent="0.25">
      <c r="A648" t="s">
        <v>140</v>
      </c>
      <c r="B648">
        <v>0</v>
      </c>
      <c r="C648">
        <v>0</v>
      </c>
      <c r="D648">
        <v>0</v>
      </c>
      <c r="E648">
        <v>21</v>
      </c>
      <c r="F648">
        <v>2</v>
      </c>
      <c r="G648">
        <v>15</v>
      </c>
    </row>
    <row r="649" spans="1:7" x14ac:dyDescent="0.25">
      <c r="A649" t="s">
        <v>140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15</v>
      </c>
    </row>
    <row r="650" spans="1:7" x14ac:dyDescent="0.25">
      <c r="A650" t="s">
        <v>140</v>
      </c>
      <c r="B650">
        <v>0</v>
      </c>
      <c r="C650">
        <v>0</v>
      </c>
      <c r="D650">
        <v>2</v>
      </c>
      <c r="E650">
        <v>2</v>
      </c>
      <c r="F650">
        <v>0</v>
      </c>
      <c r="G650">
        <v>13</v>
      </c>
    </row>
    <row r="651" spans="1:7" x14ac:dyDescent="0.25">
      <c r="A651" t="s">
        <v>140</v>
      </c>
      <c r="B651">
        <v>0</v>
      </c>
      <c r="C651">
        <v>0</v>
      </c>
      <c r="D651">
        <v>3</v>
      </c>
      <c r="E651">
        <v>2</v>
      </c>
      <c r="F651">
        <v>0</v>
      </c>
      <c r="G651">
        <v>11</v>
      </c>
    </row>
    <row r="652" spans="1:7" x14ac:dyDescent="0.25">
      <c r="A652" t="s">
        <v>140</v>
      </c>
      <c r="B652">
        <v>0</v>
      </c>
      <c r="C652">
        <v>0</v>
      </c>
      <c r="D652">
        <v>4</v>
      </c>
      <c r="E652">
        <v>0</v>
      </c>
      <c r="F652">
        <v>0</v>
      </c>
      <c r="G652">
        <v>11</v>
      </c>
    </row>
    <row r="653" spans="1:7" x14ac:dyDescent="0.25">
      <c r="A653" t="s">
        <v>140</v>
      </c>
      <c r="B653">
        <v>0</v>
      </c>
      <c r="C653">
        <v>0</v>
      </c>
      <c r="D653">
        <v>5</v>
      </c>
      <c r="E653">
        <v>5</v>
      </c>
      <c r="F653">
        <v>0</v>
      </c>
      <c r="G653">
        <v>6</v>
      </c>
    </row>
    <row r="654" spans="1:7" x14ac:dyDescent="0.25">
      <c r="A654" t="s">
        <v>140</v>
      </c>
      <c r="B654">
        <v>0</v>
      </c>
      <c r="C654">
        <v>0</v>
      </c>
      <c r="D654">
        <v>6</v>
      </c>
      <c r="E654">
        <v>1</v>
      </c>
      <c r="F654">
        <v>0</v>
      </c>
      <c r="G654">
        <v>5</v>
      </c>
    </row>
    <row r="655" spans="1:7" x14ac:dyDescent="0.25">
      <c r="A655" t="s">
        <v>140</v>
      </c>
      <c r="B655">
        <v>0</v>
      </c>
      <c r="C655">
        <v>0</v>
      </c>
      <c r="D655">
        <v>7</v>
      </c>
      <c r="E655">
        <v>4</v>
      </c>
      <c r="F655">
        <v>0</v>
      </c>
      <c r="G655">
        <v>1</v>
      </c>
    </row>
    <row r="656" spans="1:7" x14ac:dyDescent="0.25">
      <c r="A656" t="s">
        <v>140</v>
      </c>
      <c r="B656">
        <v>0</v>
      </c>
      <c r="C656">
        <v>0</v>
      </c>
      <c r="D656">
        <v>8</v>
      </c>
      <c r="E656">
        <v>2</v>
      </c>
      <c r="F656">
        <v>1</v>
      </c>
      <c r="G656">
        <v>17</v>
      </c>
    </row>
    <row r="657" spans="1:7" x14ac:dyDescent="0.25">
      <c r="A657" t="s">
        <v>140</v>
      </c>
      <c r="B657">
        <v>0</v>
      </c>
      <c r="C657">
        <v>0</v>
      </c>
      <c r="D657">
        <v>9</v>
      </c>
      <c r="E657">
        <v>2</v>
      </c>
      <c r="F657">
        <v>0</v>
      </c>
      <c r="G657">
        <v>15</v>
      </c>
    </row>
    <row r="658" spans="1:7" x14ac:dyDescent="0.25">
      <c r="A658" t="s">
        <v>140</v>
      </c>
      <c r="B658">
        <v>0</v>
      </c>
      <c r="C658">
        <v>1</v>
      </c>
      <c r="D658">
        <v>0</v>
      </c>
      <c r="E658">
        <v>12</v>
      </c>
      <c r="F658">
        <v>1</v>
      </c>
      <c r="G658">
        <v>6</v>
      </c>
    </row>
    <row r="659" spans="1:7" x14ac:dyDescent="0.25">
      <c r="A659" t="s">
        <v>140</v>
      </c>
      <c r="B659">
        <v>0</v>
      </c>
      <c r="C659">
        <v>1</v>
      </c>
      <c r="D659">
        <v>1</v>
      </c>
      <c r="E659">
        <v>1</v>
      </c>
      <c r="F659">
        <v>0</v>
      </c>
      <c r="G659">
        <v>5</v>
      </c>
    </row>
    <row r="660" spans="1:7" x14ac:dyDescent="0.25">
      <c r="A660" t="s">
        <v>140</v>
      </c>
      <c r="B660">
        <v>0</v>
      </c>
      <c r="C660">
        <v>1</v>
      </c>
      <c r="D660">
        <v>7</v>
      </c>
      <c r="E660">
        <v>2</v>
      </c>
      <c r="F660">
        <v>0</v>
      </c>
      <c r="G660">
        <v>3</v>
      </c>
    </row>
    <row r="661" spans="1:7" x14ac:dyDescent="0.25">
      <c r="A661" t="s">
        <v>140</v>
      </c>
      <c r="B661">
        <v>0</v>
      </c>
      <c r="C661">
        <v>2</v>
      </c>
      <c r="D661">
        <v>1</v>
      </c>
      <c r="E661">
        <v>1</v>
      </c>
      <c r="F661">
        <v>1</v>
      </c>
      <c r="G661">
        <v>17</v>
      </c>
    </row>
    <row r="662" spans="1:7" x14ac:dyDescent="0.25">
      <c r="A662" t="s">
        <v>140</v>
      </c>
      <c r="B662">
        <v>0</v>
      </c>
      <c r="C662">
        <v>2</v>
      </c>
      <c r="D662">
        <v>2</v>
      </c>
      <c r="E662">
        <v>9</v>
      </c>
      <c r="F662">
        <v>0</v>
      </c>
      <c r="G662">
        <v>8</v>
      </c>
    </row>
    <row r="663" spans="1:7" x14ac:dyDescent="0.25">
      <c r="A663" t="s">
        <v>140</v>
      </c>
      <c r="B663">
        <v>0</v>
      </c>
      <c r="C663">
        <v>2</v>
      </c>
      <c r="D663">
        <v>3</v>
      </c>
      <c r="E663">
        <v>8</v>
      </c>
      <c r="F663">
        <v>0</v>
      </c>
      <c r="G663">
        <v>0</v>
      </c>
    </row>
    <row r="664" spans="1:7" x14ac:dyDescent="0.25">
      <c r="A664" t="s">
        <v>140</v>
      </c>
      <c r="B664">
        <v>0</v>
      </c>
      <c r="C664">
        <v>2</v>
      </c>
      <c r="D664">
        <v>4</v>
      </c>
      <c r="E664">
        <v>7</v>
      </c>
      <c r="F664">
        <v>1</v>
      </c>
      <c r="G664">
        <v>11</v>
      </c>
    </row>
    <row r="665" spans="1:7" x14ac:dyDescent="0.25">
      <c r="A665" t="s">
        <v>140</v>
      </c>
      <c r="B665">
        <v>0</v>
      </c>
      <c r="C665">
        <v>2</v>
      </c>
      <c r="D665">
        <v>8</v>
      </c>
      <c r="E665">
        <v>3</v>
      </c>
      <c r="F665">
        <v>0</v>
      </c>
      <c r="G665">
        <v>8</v>
      </c>
    </row>
    <row r="666" spans="1:7" x14ac:dyDescent="0.25">
      <c r="A666" t="s">
        <v>140</v>
      </c>
      <c r="B666">
        <v>0</v>
      </c>
      <c r="C666">
        <v>2</v>
      </c>
      <c r="D666">
        <v>9</v>
      </c>
      <c r="E666">
        <v>3</v>
      </c>
      <c r="F666">
        <v>0</v>
      </c>
      <c r="G666">
        <v>5</v>
      </c>
    </row>
    <row r="667" spans="1:7" x14ac:dyDescent="0.25">
      <c r="A667" t="s">
        <v>140</v>
      </c>
      <c r="B667">
        <v>1</v>
      </c>
      <c r="C667">
        <v>0</v>
      </c>
      <c r="D667">
        <v>4</v>
      </c>
      <c r="E667">
        <v>1</v>
      </c>
      <c r="F667">
        <v>1</v>
      </c>
      <c r="G667">
        <v>17</v>
      </c>
    </row>
    <row r="668" spans="1:7" x14ac:dyDescent="0.25">
      <c r="A668" t="s">
        <v>140</v>
      </c>
      <c r="B668">
        <v>1</v>
      </c>
      <c r="C668">
        <v>0</v>
      </c>
      <c r="D668">
        <v>5</v>
      </c>
      <c r="E668">
        <v>5</v>
      </c>
      <c r="F668">
        <v>0</v>
      </c>
      <c r="G668">
        <v>12</v>
      </c>
    </row>
    <row r="669" spans="1:7" x14ac:dyDescent="0.25">
      <c r="A669" t="s">
        <v>140</v>
      </c>
      <c r="B669">
        <v>1</v>
      </c>
      <c r="C669">
        <v>0</v>
      </c>
      <c r="D669">
        <v>8</v>
      </c>
      <c r="E669">
        <v>1</v>
      </c>
      <c r="F669">
        <v>0</v>
      </c>
      <c r="G669">
        <v>11</v>
      </c>
    </row>
    <row r="670" spans="1:7" x14ac:dyDescent="0.25">
      <c r="A670" t="s">
        <v>140</v>
      </c>
      <c r="B670">
        <v>1</v>
      </c>
      <c r="C670">
        <v>0</v>
      </c>
      <c r="D670">
        <v>9</v>
      </c>
      <c r="E670">
        <v>2</v>
      </c>
      <c r="F670">
        <v>0</v>
      </c>
      <c r="G670">
        <v>9</v>
      </c>
    </row>
    <row r="671" spans="1:7" x14ac:dyDescent="0.25">
      <c r="A671" t="s">
        <v>140</v>
      </c>
      <c r="B671">
        <v>1</v>
      </c>
      <c r="C671">
        <v>1</v>
      </c>
      <c r="D671">
        <v>5</v>
      </c>
      <c r="E671">
        <v>5</v>
      </c>
      <c r="F671">
        <v>1</v>
      </c>
      <c r="G671">
        <v>13</v>
      </c>
    </row>
    <row r="672" spans="1:7" x14ac:dyDescent="0.25">
      <c r="A672" t="s">
        <v>140</v>
      </c>
      <c r="B672">
        <v>1</v>
      </c>
      <c r="C672">
        <v>1</v>
      </c>
      <c r="D672">
        <v>6</v>
      </c>
      <c r="E672">
        <v>16</v>
      </c>
      <c r="F672">
        <v>1</v>
      </c>
      <c r="G672">
        <v>15</v>
      </c>
    </row>
    <row r="673" spans="1:7" x14ac:dyDescent="0.25">
      <c r="A673" t="s">
        <v>140</v>
      </c>
      <c r="B673">
        <v>1</v>
      </c>
      <c r="C673">
        <v>1</v>
      </c>
      <c r="D673">
        <v>8</v>
      </c>
      <c r="E673">
        <v>1</v>
      </c>
      <c r="F673">
        <v>0</v>
      </c>
      <c r="G673">
        <v>14</v>
      </c>
    </row>
    <row r="674" spans="1:7" x14ac:dyDescent="0.25">
      <c r="A674" t="s">
        <v>140</v>
      </c>
      <c r="B674">
        <v>1</v>
      </c>
      <c r="C674">
        <v>1</v>
      </c>
      <c r="D674">
        <v>9</v>
      </c>
      <c r="E674">
        <v>1</v>
      </c>
      <c r="F674">
        <v>0</v>
      </c>
      <c r="G674">
        <v>13</v>
      </c>
    </row>
    <row r="675" spans="1:7" x14ac:dyDescent="0.25">
      <c r="A675" t="s">
        <v>140</v>
      </c>
      <c r="B675">
        <v>1</v>
      </c>
      <c r="C675">
        <v>2</v>
      </c>
      <c r="D675">
        <v>6</v>
      </c>
      <c r="E675">
        <v>4</v>
      </c>
      <c r="F675">
        <v>1</v>
      </c>
      <c r="G675">
        <v>14</v>
      </c>
    </row>
    <row r="676" spans="1:7" x14ac:dyDescent="0.25">
      <c r="A676" t="s">
        <v>140</v>
      </c>
      <c r="B676">
        <v>1</v>
      </c>
      <c r="C676">
        <v>2</v>
      </c>
      <c r="D676">
        <v>7</v>
      </c>
      <c r="E676">
        <v>22</v>
      </c>
      <c r="F676">
        <v>1</v>
      </c>
      <c r="G676">
        <v>10</v>
      </c>
    </row>
    <row r="677" spans="1:7" x14ac:dyDescent="0.25">
      <c r="A677" t="s">
        <v>140</v>
      </c>
      <c r="B677">
        <v>1</v>
      </c>
      <c r="C677">
        <v>2</v>
      </c>
      <c r="D677">
        <v>8</v>
      </c>
      <c r="E677">
        <v>10</v>
      </c>
      <c r="F677">
        <v>0</v>
      </c>
      <c r="G677">
        <v>0</v>
      </c>
    </row>
    <row r="678" spans="1:7" x14ac:dyDescent="0.25">
      <c r="A678" t="s">
        <v>140</v>
      </c>
      <c r="B678">
        <v>1</v>
      </c>
      <c r="C678">
        <v>2</v>
      </c>
      <c r="D678">
        <v>9</v>
      </c>
      <c r="E678">
        <v>2</v>
      </c>
      <c r="F678">
        <v>1</v>
      </c>
      <c r="G678">
        <v>16</v>
      </c>
    </row>
    <row r="679" spans="1:7" x14ac:dyDescent="0.25">
      <c r="A679" t="s">
        <v>141</v>
      </c>
      <c r="B679">
        <v>0</v>
      </c>
      <c r="C679">
        <v>0</v>
      </c>
      <c r="D679">
        <v>0</v>
      </c>
      <c r="E679">
        <v>14</v>
      </c>
      <c r="F679">
        <v>1</v>
      </c>
      <c r="G679">
        <v>4</v>
      </c>
    </row>
    <row r="680" spans="1:7" x14ac:dyDescent="0.25">
      <c r="A680" t="s">
        <v>141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4</v>
      </c>
    </row>
    <row r="681" spans="1:7" x14ac:dyDescent="0.25">
      <c r="A681" t="s">
        <v>141</v>
      </c>
      <c r="B681">
        <v>0</v>
      </c>
      <c r="C681">
        <v>0</v>
      </c>
      <c r="D681">
        <v>2</v>
      </c>
      <c r="E681">
        <v>0</v>
      </c>
      <c r="F681">
        <v>0</v>
      </c>
      <c r="G681">
        <v>4</v>
      </c>
    </row>
    <row r="682" spans="1:7" x14ac:dyDescent="0.25">
      <c r="A682" t="s">
        <v>141</v>
      </c>
      <c r="B682">
        <v>0</v>
      </c>
      <c r="C682">
        <v>0</v>
      </c>
      <c r="D682">
        <v>3</v>
      </c>
      <c r="E682">
        <v>2</v>
      </c>
      <c r="F682">
        <v>0</v>
      </c>
      <c r="G682">
        <v>2</v>
      </c>
    </row>
    <row r="683" spans="1:7" x14ac:dyDescent="0.25">
      <c r="A683" t="s">
        <v>141</v>
      </c>
      <c r="B683">
        <v>0</v>
      </c>
      <c r="C683">
        <v>0</v>
      </c>
      <c r="D683">
        <v>4</v>
      </c>
      <c r="E683">
        <v>1</v>
      </c>
      <c r="F683">
        <v>0</v>
      </c>
      <c r="G683">
        <v>1</v>
      </c>
    </row>
    <row r="684" spans="1:7" x14ac:dyDescent="0.25">
      <c r="A684" t="s">
        <v>141</v>
      </c>
      <c r="B684">
        <v>0</v>
      </c>
      <c r="C684">
        <v>0</v>
      </c>
      <c r="D684">
        <v>5</v>
      </c>
      <c r="E684">
        <v>1</v>
      </c>
      <c r="F684">
        <v>0</v>
      </c>
      <c r="G684">
        <v>0</v>
      </c>
    </row>
    <row r="685" spans="1:7" x14ac:dyDescent="0.25">
      <c r="A685" t="s">
        <v>141</v>
      </c>
      <c r="B685">
        <v>0</v>
      </c>
      <c r="C685">
        <v>0</v>
      </c>
      <c r="D685">
        <v>6</v>
      </c>
      <c r="E685">
        <v>0</v>
      </c>
      <c r="F685">
        <v>0</v>
      </c>
      <c r="G685">
        <v>0</v>
      </c>
    </row>
    <row r="686" spans="1:7" x14ac:dyDescent="0.25">
      <c r="A686" t="s">
        <v>141</v>
      </c>
      <c r="B686">
        <v>0</v>
      </c>
      <c r="C686">
        <v>0</v>
      </c>
      <c r="D686">
        <v>7</v>
      </c>
      <c r="E686">
        <v>0</v>
      </c>
      <c r="F686">
        <v>0</v>
      </c>
      <c r="G686">
        <v>0</v>
      </c>
    </row>
    <row r="687" spans="1:7" x14ac:dyDescent="0.25">
      <c r="A687" t="s">
        <v>141</v>
      </c>
      <c r="B687">
        <v>0</v>
      </c>
      <c r="C687">
        <v>0</v>
      </c>
      <c r="D687">
        <v>8</v>
      </c>
      <c r="E687">
        <v>0</v>
      </c>
      <c r="F687">
        <v>0</v>
      </c>
      <c r="G687">
        <v>0</v>
      </c>
    </row>
    <row r="688" spans="1:7" x14ac:dyDescent="0.25">
      <c r="A688" t="s">
        <v>141</v>
      </c>
      <c r="B688">
        <v>0</v>
      </c>
      <c r="C688">
        <v>0</v>
      </c>
      <c r="D688">
        <v>9</v>
      </c>
      <c r="E688">
        <v>0</v>
      </c>
      <c r="F688">
        <v>0</v>
      </c>
      <c r="G688">
        <v>0</v>
      </c>
    </row>
    <row r="689" spans="1:7" x14ac:dyDescent="0.25">
      <c r="A689" t="s">
        <v>141</v>
      </c>
      <c r="B689">
        <v>0</v>
      </c>
      <c r="C689">
        <v>1</v>
      </c>
      <c r="D689">
        <v>0</v>
      </c>
      <c r="E689">
        <v>20</v>
      </c>
      <c r="F689">
        <v>2</v>
      </c>
      <c r="G689">
        <v>16</v>
      </c>
    </row>
    <row r="690" spans="1:7" x14ac:dyDescent="0.25">
      <c r="A690" t="s">
        <v>141</v>
      </c>
      <c r="B690">
        <v>0</v>
      </c>
      <c r="C690">
        <v>1</v>
      </c>
      <c r="D690">
        <v>1</v>
      </c>
      <c r="E690">
        <v>2</v>
      </c>
      <c r="F690">
        <v>0</v>
      </c>
      <c r="G690">
        <v>14</v>
      </c>
    </row>
    <row r="691" spans="1:7" x14ac:dyDescent="0.25">
      <c r="A691" t="s">
        <v>141</v>
      </c>
      <c r="B691">
        <v>0</v>
      </c>
      <c r="C691">
        <v>1</v>
      </c>
      <c r="D691">
        <v>2</v>
      </c>
      <c r="E691">
        <v>2</v>
      </c>
      <c r="F691">
        <v>0</v>
      </c>
      <c r="G691">
        <v>12</v>
      </c>
    </row>
    <row r="692" spans="1:7" x14ac:dyDescent="0.25">
      <c r="A692" t="s">
        <v>141</v>
      </c>
      <c r="B692">
        <v>0</v>
      </c>
      <c r="C692">
        <v>1</v>
      </c>
      <c r="D692">
        <v>3</v>
      </c>
      <c r="E692">
        <v>2</v>
      </c>
      <c r="F692">
        <v>0</v>
      </c>
      <c r="G692">
        <v>10</v>
      </c>
    </row>
    <row r="693" spans="1:7" x14ac:dyDescent="0.25">
      <c r="A693" t="s">
        <v>141</v>
      </c>
      <c r="B693">
        <v>0</v>
      </c>
      <c r="C693">
        <v>1</v>
      </c>
      <c r="D693">
        <v>4</v>
      </c>
      <c r="E693">
        <v>1</v>
      </c>
      <c r="F693">
        <v>0</v>
      </c>
      <c r="G693">
        <v>9</v>
      </c>
    </row>
    <row r="694" spans="1:7" x14ac:dyDescent="0.25">
      <c r="A694" t="s">
        <v>141</v>
      </c>
      <c r="B694">
        <v>0</v>
      </c>
      <c r="C694">
        <v>1</v>
      </c>
      <c r="D694">
        <v>5</v>
      </c>
      <c r="E694">
        <v>4</v>
      </c>
      <c r="F694">
        <v>0</v>
      </c>
      <c r="G694">
        <v>5</v>
      </c>
    </row>
    <row r="695" spans="1:7" x14ac:dyDescent="0.25">
      <c r="A695" t="s">
        <v>141</v>
      </c>
      <c r="B695">
        <v>0</v>
      </c>
      <c r="C695">
        <v>1</v>
      </c>
      <c r="D695">
        <v>6</v>
      </c>
      <c r="E695">
        <v>3</v>
      </c>
      <c r="F695">
        <v>0</v>
      </c>
      <c r="G695">
        <v>2</v>
      </c>
    </row>
    <row r="696" spans="1:7" x14ac:dyDescent="0.25">
      <c r="A696" t="s">
        <v>141</v>
      </c>
      <c r="B696">
        <v>0</v>
      </c>
      <c r="C696">
        <v>1</v>
      </c>
      <c r="D696">
        <v>7</v>
      </c>
      <c r="E696">
        <v>4</v>
      </c>
      <c r="F696">
        <v>1</v>
      </c>
      <c r="G696">
        <v>16</v>
      </c>
    </row>
    <row r="697" spans="1:7" x14ac:dyDescent="0.25">
      <c r="A697" t="s">
        <v>141</v>
      </c>
      <c r="B697">
        <v>0</v>
      </c>
      <c r="C697">
        <v>1</v>
      </c>
      <c r="D697">
        <v>8</v>
      </c>
      <c r="E697">
        <v>2</v>
      </c>
      <c r="F697">
        <v>0</v>
      </c>
      <c r="G697">
        <v>14</v>
      </c>
    </row>
    <row r="698" spans="1:7" x14ac:dyDescent="0.25">
      <c r="A698" t="s">
        <v>141</v>
      </c>
      <c r="B698">
        <v>0</v>
      </c>
      <c r="C698">
        <v>1</v>
      </c>
      <c r="D698">
        <v>9</v>
      </c>
      <c r="E698">
        <v>1</v>
      </c>
      <c r="F698">
        <v>0</v>
      </c>
      <c r="G698">
        <v>13</v>
      </c>
    </row>
    <row r="699" spans="1:7" x14ac:dyDescent="0.25">
      <c r="A699" t="s">
        <v>141</v>
      </c>
      <c r="B699">
        <v>0</v>
      </c>
      <c r="C699">
        <v>2</v>
      </c>
      <c r="D699">
        <v>2</v>
      </c>
      <c r="E699">
        <v>2</v>
      </c>
      <c r="F699">
        <v>1</v>
      </c>
      <c r="G699">
        <v>16</v>
      </c>
    </row>
    <row r="700" spans="1:7" x14ac:dyDescent="0.25">
      <c r="A700" t="s">
        <v>141</v>
      </c>
      <c r="B700">
        <v>0</v>
      </c>
      <c r="C700">
        <v>2</v>
      </c>
      <c r="D700">
        <v>3</v>
      </c>
      <c r="E700">
        <v>5</v>
      </c>
      <c r="F700">
        <v>0</v>
      </c>
      <c r="G700">
        <v>11</v>
      </c>
    </row>
    <row r="701" spans="1:7" x14ac:dyDescent="0.25">
      <c r="A701" t="s">
        <v>141</v>
      </c>
      <c r="B701">
        <v>0</v>
      </c>
      <c r="C701">
        <v>2</v>
      </c>
      <c r="D701">
        <v>4</v>
      </c>
      <c r="E701">
        <v>3</v>
      </c>
      <c r="F701">
        <v>0</v>
      </c>
      <c r="G701">
        <v>8</v>
      </c>
    </row>
    <row r="702" spans="1:7" x14ac:dyDescent="0.25">
      <c r="A702" t="s">
        <v>141</v>
      </c>
      <c r="B702">
        <v>0</v>
      </c>
      <c r="C702">
        <v>2</v>
      </c>
      <c r="D702">
        <v>5</v>
      </c>
      <c r="E702">
        <v>1</v>
      </c>
      <c r="F702">
        <v>0</v>
      </c>
      <c r="G702">
        <v>7</v>
      </c>
    </row>
    <row r="703" spans="1:7" x14ac:dyDescent="0.25">
      <c r="A703" t="s">
        <v>141</v>
      </c>
      <c r="B703">
        <v>0</v>
      </c>
      <c r="C703">
        <v>2</v>
      </c>
      <c r="D703">
        <v>6</v>
      </c>
      <c r="E703">
        <v>1</v>
      </c>
      <c r="F703">
        <v>0</v>
      </c>
      <c r="G703">
        <v>6</v>
      </c>
    </row>
    <row r="704" spans="1:7" x14ac:dyDescent="0.25">
      <c r="A704" t="s">
        <v>141</v>
      </c>
      <c r="B704">
        <v>0</v>
      </c>
      <c r="C704">
        <v>2</v>
      </c>
      <c r="D704">
        <v>8</v>
      </c>
      <c r="E704">
        <v>1</v>
      </c>
      <c r="F704">
        <v>0</v>
      </c>
      <c r="G704">
        <v>5</v>
      </c>
    </row>
    <row r="705" spans="1:7" x14ac:dyDescent="0.25">
      <c r="A705" t="s">
        <v>141</v>
      </c>
      <c r="B705">
        <v>0</v>
      </c>
      <c r="C705">
        <v>2</v>
      </c>
      <c r="D705">
        <v>9</v>
      </c>
      <c r="E705">
        <v>5</v>
      </c>
      <c r="F705">
        <v>0</v>
      </c>
      <c r="G705">
        <v>0</v>
      </c>
    </row>
    <row r="706" spans="1:7" x14ac:dyDescent="0.25">
      <c r="A706" t="s">
        <v>141</v>
      </c>
      <c r="B706">
        <v>1</v>
      </c>
      <c r="C706">
        <v>0</v>
      </c>
      <c r="D706">
        <v>4</v>
      </c>
      <c r="E706">
        <v>5</v>
      </c>
      <c r="F706">
        <v>1</v>
      </c>
      <c r="G706">
        <v>13</v>
      </c>
    </row>
    <row r="707" spans="1:7" x14ac:dyDescent="0.25">
      <c r="A707" t="s">
        <v>141</v>
      </c>
      <c r="B707">
        <v>1</v>
      </c>
      <c r="C707">
        <v>0</v>
      </c>
      <c r="D707">
        <v>5</v>
      </c>
      <c r="E707">
        <v>5</v>
      </c>
      <c r="F707">
        <v>0</v>
      </c>
      <c r="G707">
        <v>8</v>
      </c>
    </row>
    <row r="708" spans="1:7" x14ac:dyDescent="0.25">
      <c r="A708" t="s">
        <v>141</v>
      </c>
      <c r="B708">
        <v>1</v>
      </c>
      <c r="C708">
        <v>0</v>
      </c>
      <c r="D708">
        <v>6</v>
      </c>
      <c r="E708">
        <v>1</v>
      </c>
      <c r="F708">
        <v>0</v>
      </c>
      <c r="G708">
        <v>7</v>
      </c>
    </row>
    <row r="709" spans="1:7" x14ac:dyDescent="0.25">
      <c r="A709" t="s">
        <v>141</v>
      </c>
      <c r="B709">
        <v>1</v>
      </c>
      <c r="C709">
        <v>0</v>
      </c>
      <c r="D709">
        <v>7</v>
      </c>
      <c r="E709">
        <v>2</v>
      </c>
      <c r="F709">
        <v>0</v>
      </c>
      <c r="G709">
        <v>5</v>
      </c>
    </row>
    <row r="710" spans="1:7" x14ac:dyDescent="0.25">
      <c r="A710" t="s">
        <v>141</v>
      </c>
      <c r="B710">
        <v>1</v>
      </c>
      <c r="C710">
        <v>0</v>
      </c>
      <c r="D710">
        <v>8</v>
      </c>
      <c r="E710">
        <v>2</v>
      </c>
      <c r="F710">
        <v>0</v>
      </c>
      <c r="G710">
        <v>3</v>
      </c>
    </row>
    <row r="711" spans="1:7" x14ac:dyDescent="0.25">
      <c r="A711" t="s">
        <v>141</v>
      </c>
      <c r="B711">
        <v>1</v>
      </c>
      <c r="C711">
        <v>0</v>
      </c>
      <c r="D711">
        <v>9</v>
      </c>
      <c r="E711">
        <v>4</v>
      </c>
      <c r="F711">
        <v>1</v>
      </c>
      <c r="G711">
        <v>17</v>
      </c>
    </row>
    <row r="712" spans="1:7" x14ac:dyDescent="0.25">
      <c r="A712" t="s">
        <v>141</v>
      </c>
      <c r="B712">
        <v>1</v>
      </c>
      <c r="C712">
        <v>1</v>
      </c>
      <c r="D712">
        <v>5</v>
      </c>
      <c r="E712">
        <v>2</v>
      </c>
      <c r="F712">
        <v>1</v>
      </c>
      <c r="G712">
        <v>16</v>
      </c>
    </row>
    <row r="713" spans="1:7" x14ac:dyDescent="0.25">
      <c r="A713" t="s">
        <v>141</v>
      </c>
      <c r="B713">
        <v>1</v>
      </c>
      <c r="C713">
        <v>1</v>
      </c>
      <c r="D713">
        <v>6</v>
      </c>
      <c r="E713">
        <v>4</v>
      </c>
      <c r="F713">
        <v>0</v>
      </c>
      <c r="G713">
        <v>12</v>
      </c>
    </row>
    <row r="714" spans="1:7" x14ac:dyDescent="0.25">
      <c r="A714" t="s">
        <v>141</v>
      </c>
      <c r="B714">
        <v>1</v>
      </c>
      <c r="C714">
        <v>1</v>
      </c>
      <c r="D714">
        <v>7</v>
      </c>
      <c r="E714">
        <v>3</v>
      </c>
      <c r="F714">
        <v>0</v>
      </c>
      <c r="G714">
        <v>9</v>
      </c>
    </row>
    <row r="715" spans="1:7" x14ac:dyDescent="0.25">
      <c r="A715" t="s">
        <v>141</v>
      </c>
      <c r="B715">
        <v>1</v>
      </c>
      <c r="C715">
        <v>1</v>
      </c>
      <c r="D715">
        <v>9</v>
      </c>
      <c r="E715">
        <v>1</v>
      </c>
      <c r="F715">
        <v>0</v>
      </c>
      <c r="G715">
        <v>8</v>
      </c>
    </row>
    <row r="716" spans="1:7" x14ac:dyDescent="0.25">
      <c r="A716" t="s">
        <v>141</v>
      </c>
      <c r="B716">
        <v>1</v>
      </c>
      <c r="C716">
        <v>2</v>
      </c>
      <c r="D716">
        <v>6</v>
      </c>
      <c r="E716">
        <v>8</v>
      </c>
      <c r="F716">
        <v>1</v>
      </c>
      <c r="G716">
        <v>10</v>
      </c>
    </row>
    <row r="717" spans="1:7" x14ac:dyDescent="0.25">
      <c r="A717" t="s">
        <v>141</v>
      </c>
      <c r="B717">
        <v>1</v>
      </c>
      <c r="C717">
        <v>2</v>
      </c>
      <c r="D717">
        <v>7</v>
      </c>
      <c r="E717">
        <v>12</v>
      </c>
      <c r="F717">
        <v>1</v>
      </c>
      <c r="G717">
        <v>16</v>
      </c>
    </row>
    <row r="718" spans="1:7" x14ac:dyDescent="0.25">
      <c r="A718" t="s">
        <v>141</v>
      </c>
      <c r="B718">
        <v>1</v>
      </c>
      <c r="C718">
        <v>2</v>
      </c>
      <c r="D718">
        <v>8</v>
      </c>
      <c r="E718">
        <v>5</v>
      </c>
      <c r="F718">
        <v>0</v>
      </c>
      <c r="G718">
        <v>11</v>
      </c>
    </row>
    <row r="719" spans="1:7" x14ac:dyDescent="0.25">
      <c r="A719" t="s">
        <v>142</v>
      </c>
      <c r="B719">
        <v>0</v>
      </c>
      <c r="C719">
        <v>0</v>
      </c>
      <c r="D719">
        <v>0</v>
      </c>
      <c r="E719">
        <v>9</v>
      </c>
      <c r="F719">
        <v>1</v>
      </c>
      <c r="G719">
        <v>9</v>
      </c>
    </row>
    <row r="720" spans="1:7" x14ac:dyDescent="0.25">
      <c r="A720" t="s">
        <v>142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9</v>
      </c>
    </row>
    <row r="721" spans="1:7" x14ac:dyDescent="0.25">
      <c r="A721" t="s">
        <v>142</v>
      </c>
      <c r="B721">
        <v>0</v>
      </c>
      <c r="C721">
        <v>0</v>
      </c>
      <c r="D721">
        <v>2</v>
      </c>
      <c r="E721">
        <v>0</v>
      </c>
      <c r="F721">
        <v>0</v>
      </c>
      <c r="G721">
        <v>9</v>
      </c>
    </row>
    <row r="722" spans="1:7" x14ac:dyDescent="0.25">
      <c r="A722" t="s">
        <v>142</v>
      </c>
      <c r="B722">
        <v>0</v>
      </c>
      <c r="C722">
        <v>0</v>
      </c>
      <c r="D722">
        <v>3</v>
      </c>
      <c r="E722">
        <v>1</v>
      </c>
      <c r="F722">
        <v>0</v>
      </c>
      <c r="G722">
        <v>8</v>
      </c>
    </row>
    <row r="723" spans="1:7" x14ac:dyDescent="0.25">
      <c r="A723" t="s">
        <v>142</v>
      </c>
      <c r="B723">
        <v>0</v>
      </c>
      <c r="C723">
        <v>0</v>
      </c>
      <c r="D723">
        <v>4</v>
      </c>
      <c r="E723">
        <v>1</v>
      </c>
      <c r="F723">
        <v>0</v>
      </c>
      <c r="G723">
        <v>7</v>
      </c>
    </row>
    <row r="724" spans="1:7" x14ac:dyDescent="0.25">
      <c r="A724" t="s">
        <v>142</v>
      </c>
      <c r="B724">
        <v>0</v>
      </c>
      <c r="C724">
        <v>0</v>
      </c>
      <c r="D724">
        <v>5</v>
      </c>
      <c r="E724">
        <v>2</v>
      </c>
      <c r="F724">
        <v>0</v>
      </c>
      <c r="G724">
        <v>5</v>
      </c>
    </row>
    <row r="725" spans="1:7" x14ac:dyDescent="0.25">
      <c r="A725" t="s">
        <v>142</v>
      </c>
      <c r="B725">
        <v>0</v>
      </c>
      <c r="C725">
        <v>0</v>
      </c>
      <c r="D725">
        <v>6</v>
      </c>
      <c r="E725">
        <v>1</v>
      </c>
      <c r="F725">
        <v>0</v>
      </c>
      <c r="G725">
        <v>4</v>
      </c>
    </row>
    <row r="726" spans="1:7" x14ac:dyDescent="0.25">
      <c r="A726" t="s">
        <v>142</v>
      </c>
      <c r="B726">
        <v>0</v>
      </c>
      <c r="C726">
        <v>0</v>
      </c>
      <c r="D726">
        <v>7</v>
      </c>
      <c r="E726">
        <v>2</v>
      </c>
      <c r="F726">
        <v>0</v>
      </c>
      <c r="G726">
        <v>2</v>
      </c>
    </row>
    <row r="727" spans="1:7" x14ac:dyDescent="0.25">
      <c r="A727" t="s">
        <v>142</v>
      </c>
      <c r="B727">
        <v>0</v>
      </c>
      <c r="C727">
        <v>0</v>
      </c>
      <c r="D727">
        <v>8</v>
      </c>
      <c r="E727">
        <v>0</v>
      </c>
      <c r="F727">
        <v>0</v>
      </c>
      <c r="G727">
        <v>2</v>
      </c>
    </row>
    <row r="728" spans="1:7" x14ac:dyDescent="0.25">
      <c r="A728" t="s">
        <v>142</v>
      </c>
      <c r="B728">
        <v>0</v>
      </c>
      <c r="C728">
        <v>0</v>
      </c>
      <c r="D728">
        <v>9</v>
      </c>
      <c r="E728">
        <v>0</v>
      </c>
      <c r="F728">
        <v>0</v>
      </c>
      <c r="G728">
        <v>2</v>
      </c>
    </row>
    <row r="729" spans="1:7" x14ac:dyDescent="0.25">
      <c r="A729" t="s">
        <v>142</v>
      </c>
      <c r="B729">
        <v>0</v>
      </c>
      <c r="C729">
        <v>1</v>
      </c>
      <c r="D729">
        <v>0</v>
      </c>
      <c r="E729">
        <v>25</v>
      </c>
      <c r="F729">
        <v>2</v>
      </c>
      <c r="G729">
        <v>11</v>
      </c>
    </row>
    <row r="730" spans="1:7" x14ac:dyDescent="0.25">
      <c r="A730" t="s">
        <v>142</v>
      </c>
      <c r="B730">
        <v>0</v>
      </c>
      <c r="C730">
        <v>1</v>
      </c>
      <c r="D730">
        <v>1</v>
      </c>
      <c r="E730">
        <v>2</v>
      </c>
      <c r="F730">
        <v>0</v>
      </c>
      <c r="G730">
        <v>9</v>
      </c>
    </row>
    <row r="731" spans="1:7" x14ac:dyDescent="0.25">
      <c r="A731" t="s">
        <v>142</v>
      </c>
      <c r="B731">
        <v>0</v>
      </c>
      <c r="C731">
        <v>1</v>
      </c>
      <c r="D731">
        <v>3</v>
      </c>
      <c r="E731">
        <v>1</v>
      </c>
      <c r="F731">
        <v>0</v>
      </c>
      <c r="G731">
        <v>8</v>
      </c>
    </row>
    <row r="732" spans="1:7" x14ac:dyDescent="0.25">
      <c r="A732" t="s">
        <v>142</v>
      </c>
      <c r="B732">
        <v>0</v>
      </c>
      <c r="C732">
        <v>1</v>
      </c>
      <c r="D732">
        <v>4</v>
      </c>
      <c r="E732">
        <v>1</v>
      </c>
      <c r="F732">
        <v>0</v>
      </c>
      <c r="G732">
        <v>7</v>
      </c>
    </row>
    <row r="733" spans="1:7" x14ac:dyDescent="0.25">
      <c r="A733" t="s">
        <v>142</v>
      </c>
      <c r="B733">
        <v>0</v>
      </c>
      <c r="C733">
        <v>1</v>
      </c>
      <c r="D733">
        <v>5</v>
      </c>
      <c r="E733">
        <v>1</v>
      </c>
      <c r="F733">
        <v>0</v>
      </c>
      <c r="G733">
        <v>6</v>
      </c>
    </row>
    <row r="734" spans="1:7" x14ac:dyDescent="0.25">
      <c r="A734" t="s">
        <v>142</v>
      </c>
      <c r="B734">
        <v>0</v>
      </c>
      <c r="C734">
        <v>1</v>
      </c>
      <c r="D734">
        <v>6</v>
      </c>
      <c r="E734">
        <v>4</v>
      </c>
      <c r="F734">
        <v>0</v>
      </c>
      <c r="G734">
        <v>2</v>
      </c>
    </row>
    <row r="735" spans="1:7" x14ac:dyDescent="0.25">
      <c r="A735" t="s">
        <v>142</v>
      </c>
      <c r="B735">
        <v>0</v>
      </c>
      <c r="C735">
        <v>1</v>
      </c>
      <c r="D735">
        <v>7</v>
      </c>
      <c r="E735">
        <v>2</v>
      </c>
      <c r="F735">
        <v>0</v>
      </c>
      <c r="G735">
        <v>0</v>
      </c>
    </row>
    <row r="736" spans="1:7" x14ac:dyDescent="0.25">
      <c r="A736" t="s">
        <v>142</v>
      </c>
      <c r="B736">
        <v>0</v>
      </c>
      <c r="C736">
        <v>2</v>
      </c>
      <c r="D736">
        <v>0</v>
      </c>
      <c r="E736">
        <v>1</v>
      </c>
      <c r="F736">
        <v>1</v>
      </c>
      <c r="G736">
        <v>17</v>
      </c>
    </row>
    <row r="737" spans="1:7" x14ac:dyDescent="0.25">
      <c r="A737" t="s">
        <v>142</v>
      </c>
      <c r="B737">
        <v>0</v>
      </c>
      <c r="C737">
        <v>2</v>
      </c>
      <c r="D737">
        <v>2</v>
      </c>
      <c r="E737">
        <v>11</v>
      </c>
      <c r="F737">
        <v>0</v>
      </c>
      <c r="G737">
        <v>6</v>
      </c>
    </row>
    <row r="738" spans="1:7" x14ac:dyDescent="0.25">
      <c r="A738" t="s">
        <v>142</v>
      </c>
      <c r="B738">
        <v>0</v>
      </c>
      <c r="C738">
        <v>2</v>
      </c>
      <c r="D738">
        <v>3</v>
      </c>
      <c r="E738">
        <v>7</v>
      </c>
      <c r="F738">
        <v>1</v>
      </c>
      <c r="G738">
        <v>17</v>
      </c>
    </row>
    <row r="739" spans="1:7" x14ac:dyDescent="0.25">
      <c r="A739" t="s">
        <v>142</v>
      </c>
      <c r="B739">
        <v>0</v>
      </c>
      <c r="C739">
        <v>2</v>
      </c>
      <c r="D739">
        <v>4</v>
      </c>
      <c r="E739">
        <v>12</v>
      </c>
      <c r="F739">
        <v>0</v>
      </c>
      <c r="G739">
        <v>5</v>
      </c>
    </row>
    <row r="740" spans="1:7" x14ac:dyDescent="0.25">
      <c r="A740" t="s">
        <v>142</v>
      </c>
      <c r="B740">
        <v>0</v>
      </c>
      <c r="C740">
        <v>2</v>
      </c>
      <c r="D740">
        <v>8</v>
      </c>
      <c r="E740">
        <v>2</v>
      </c>
      <c r="F740">
        <v>0</v>
      </c>
      <c r="G740">
        <v>3</v>
      </c>
    </row>
    <row r="741" spans="1:7" x14ac:dyDescent="0.25">
      <c r="A741" t="s">
        <v>142</v>
      </c>
      <c r="B741">
        <v>0</v>
      </c>
      <c r="C741">
        <v>2</v>
      </c>
      <c r="D741">
        <v>9</v>
      </c>
      <c r="E741">
        <v>3</v>
      </c>
      <c r="F741">
        <v>0</v>
      </c>
      <c r="G741">
        <v>0</v>
      </c>
    </row>
    <row r="742" spans="1:7" x14ac:dyDescent="0.25">
      <c r="A742" t="s">
        <v>142</v>
      </c>
      <c r="B742">
        <v>1</v>
      </c>
      <c r="C742">
        <v>0</v>
      </c>
      <c r="D742">
        <v>4</v>
      </c>
      <c r="E742">
        <v>1</v>
      </c>
      <c r="F742">
        <v>1</v>
      </c>
      <c r="G742">
        <v>17</v>
      </c>
    </row>
    <row r="743" spans="1:7" x14ac:dyDescent="0.25">
      <c r="A743" t="s">
        <v>142</v>
      </c>
      <c r="B743">
        <v>1</v>
      </c>
      <c r="C743">
        <v>0</v>
      </c>
      <c r="D743">
        <v>5</v>
      </c>
      <c r="E743">
        <v>4</v>
      </c>
      <c r="F743">
        <v>0</v>
      </c>
      <c r="G743">
        <v>13</v>
      </c>
    </row>
    <row r="744" spans="1:7" x14ac:dyDescent="0.25">
      <c r="A744" t="s">
        <v>142</v>
      </c>
      <c r="B744">
        <v>1</v>
      </c>
      <c r="C744">
        <v>0</v>
      </c>
      <c r="D744">
        <v>9</v>
      </c>
      <c r="E744">
        <v>2</v>
      </c>
      <c r="F744">
        <v>0</v>
      </c>
      <c r="G744">
        <v>11</v>
      </c>
    </row>
    <row r="745" spans="1:7" x14ac:dyDescent="0.25">
      <c r="A745" t="s">
        <v>142</v>
      </c>
      <c r="B745">
        <v>1</v>
      </c>
      <c r="C745">
        <v>1</v>
      </c>
      <c r="D745">
        <v>5</v>
      </c>
      <c r="E745">
        <v>6</v>
      </c>
      <c r="F745">
        <v>1</v>
      </c>
      <c r="G745">
        <v>12</v>
      </c>
    </row>
    <row r="746" spans="1:7" x14ac:dyDescent="0.25">
      <c r="A746" t="s">
        <v>142</v>
      </c>
      <c r="B746">
        <v>1</v>
      </c>
      <c r="C746">
        <v>1</v>
      </c>
      <c r="D746">
        <v>6</v>
      </c>
      <c r="E746">
        <v>14</v>
      </c>
      <c r="F746">
        <v>1</v>
      </c>
      <c r="G746">
        <v>16</v>
      </c>
    </row>
    <row r="747" spans="1:7" x14ac:dyDescent="0.25">
      <c r="A747" t="s">
        <v>142</v>
      </c>
      <c r="B747">
        <v>1</v>
      </c>
      <c r="C747">
        <v>1</v>
      </c>
      <c r="D747">
        <v>7</v>
      </c>
      <c r="E747">
        <v>9</v>
      </c>
      <c r="F747">
        <v>0</v>
      </c>
      <c r="G747">
        <v>7</v>
      </c>
    </row>
    <row r="748" spans="1:7" x14ac:dyDescent="0.25">
      <c r="A748" t="s">
        <v>142</v>
      </c>
      <c r="B748">
        <v>1</v>
      </c>
      <c r="C748">
        <v>1</v>
      </c>
      <c r="D748">
        <v>8</v>
      </c>
      <c r="E748">
        <v>2</v>
      </c>
      <c r="F748">
        <v>0</v>
      </c>
      <c r="G748">
        <v>5</v>
      </c>
    </row>
    <row r="749" spans="1:7" x14ac:dyDescent="0.25">
      <c r="A749" t="s">
        <v>142</v>
      </c>
      <c r="B749">
        <v>1</v>
      </c>
      <c r="C749">
        <v>1</v>
      </c>
      <c r="D749">
        <v>9</v>
      </c>
      <c r="E749">
        <v>2</v>
      </c>
      <c r="F749">
        <v>0</v>
      </c>
      <c r="G749">
        <v>3</v>
      </c>
    </row>
    <row r="750" spans="1:7" x14ac:dyDescent="0.25">
      <c r="A750" t="s">
        <v>142</v>
      </c>
      <c r="B750">
        <v>1</v>
      </c>
      <c r="C750">
        <v>2</v>
      </c>
      <c r="D750">
        <v>6</v>
      </c>
      <c r="E750">
        <v>6</v>
      </c>
      <c r="F750">
        <v>1</v>
      </c>
      <c r="G750">
        <v>12</v>
      </c>
    </row>
    <row r="751" spans="1:7" x14ac:dyDescent="0.25">
      <c r="A751" t="s">
        <v>142</v>
      </c>
      <c r="B751">
        <v>1</v>
      </c>
      <c r="C751">
        <v>2</v>
      </c>
      <c r="D751">
        <v>7</v>
      </c>
      <c r="E751">
        <v>13</v>
      </c>
      <c r="F751">
        <v>1</v>
      </c>
      <c r="G751">
        <v>17</v>
      </c>
    </row>
    <row r="752" spans="1:7" x14ac:dyDescent="0.25">
      <c r="A752" t="s">
        <v>142</v>
      </c>
      <c r="B752">
        <v>1</v>
      </c>
      <c r="C752">
        <v>2</v>
      </c>
      <c r="D752">
        <v>8</v>
      </c>
      <c r="E752">
        <v>4</v>
      </c>
      <c r="F752">
        <v>0</v>
      </c>
      <c r="G752">
        <v>13</v>
      </c>
    </row>
    <row r="753" spans="1:7" x14ac:dyDescent="0.25">
      <c r="A753" t="s">
        <v>142</v>
      </c>
      <c r="B753">
        <v>1</v>
      </c>
      <c r="C753">
        <v>2</v>
      </c>
      <c r="D753">
        <v>9</v>
      </c>
      <c r="E753">
        <v>5</v>
      </c>
      <c r="F753">
        <v>0</v>
      </c>
      <c r="G753">
        <v>8</v>
      </c>
    </row>
    <row r="754" spans="1:7" x14ac:dyDescent="0.25">
      <c r="A754" t="s">
        <v>143</v>
      </c>
      <c r="B754">
        <v>0</v>
      </c>
      <c r="C754">
        <v>0</v>
      </c>
      <c r="D754">
        <v>0</v>
      </c>
      <c r="E754">
        <v>21</v>
      </c>
      <c r="F754">
        <v>2</v>
      </c>
      <c r="G754">
        <v>15</v>
      </c>
    </row>
    <row r="755" spans="1:7" x14ac:dyDescent="0.25">
      <c r="A755" t="s">
        <v>143</v>
      </c>
      <c r="B755">
        <v>0</v>
      </c>
      <c r="C755">
        <v>0</v>
      </c>
      <c r="D755">
        <v>1</v>
      </c>
      <c r="E755">
        <v>1</v>
      </c>
      <c r="F755">
        <v>0</v>
      </c>
      <c r="G755">
        <v>14</v>
      </c>
    </row>
    <row r="756" spans="1:7" x14ac:dyDescent="0.25">
      <c r="A756" t="s">
        <v>143</v>
      </c>
      <c r="B756">
        <v>0</v>
      </c>
      <c r="C756">
        <v>0</v>
      </c>
      <c r="D756">
        <v>2</v>
      </c>
      <c r="E756">
        <v>3</v>
      </c>
      <c r="F756">
        <v>0</v>
      </c>
      <c r="G756">
        <v>11</v>
      </c>
    </row>
    <row r="757" spans="1:7" x14ac:dyDescent="0.25">
      <c r="A757" t="s">
        <v>143</v>
      </c>
      <c r="B757">
        <v>0</v>
      </c>
      <c r="C757">
        <v>0</v>
      </c>
      <c r="D757">
        <v>3</v>
      </c>
      <c r="E757">
        <v>3</v>
      </c>
      <c r="F757">
        <v>0</v>
      </c>
      <c r="G757">
        <v>8</v>
      </c>
    </row>
    <row r="758" spans="1:7" x14ac:dyDescent="0.25">
      <c r="A758" t="s">
        <v>143</v>
      </c>
      <c r="B758">
        <v>0</v>
      </c>
      <c r="C758">
        <v>0</v>
      </c>
      <c r="D758">
        <v>4</v>
      </c>
      <c r="E758">
        <v>4</v>
      </c>
      <c r="F758">
        <v>0</v>
      </c>
      <c r="G758">
        <v>4</v>
      </c>
    </row>
    <row r="759" spans="1:7" x14ac:dyDescent="0.25">
      <c r="A759" t="s">
        <v>143</v>
      </c>
      <c r="B759">
        <v>0</v>
      </c>
      <c r="C759">
        <v>0</v>
      </c>
      <c r="D759">
        <v>5</v>
      </c>
      <c r="E759">
        <v>4</v>
      </c>
      <c r="F759">
        <v>0</v>
      </c>
      <c r="G759">
        <v>0</v>
      </c>
    </row>
    <row r="760" spans="1:7" x14ac:dyDescent="0.25">
      <c r="A760" t="s">
        <v>143</v>
      </c>
      <c r="B760">
        <v>0</v>
      </c>
      <c r="C760">
        <v>0</v>
      </c>
      <c r="D760">
        <v>6</v>
      </c>
      <c r="E760">
        <v>3</v>
      </c>
      <c r="F760">
        <v>1</v>
      </c>
      <c r="G760">
        <v>15</v>
      </c>
    </row>
    <row r="761" spans="1:7" x14ac:dyDescent="0.25">
      <c r="A761" t="s">
        <v>143</v>
      </c>
      <c r="B761">
        <v>0</v>
      </c>
      <c r="C761">
        <v>0</v>
      </c>
      <c r="D761">
        <v>7</v>
      </c>
      <c r="E761">
        <v>7</v>
      </c>
      <c r="F761">
        <v>0</v>
      </c>
      <c r="G761">
        <v>8</v>
      </c>
    </row>
    <row r="762" spans="1:7" x14ac:dyDescent="0.25">
      <c r="A762" t="s">
        <v>143</v>
      </c>
      <c r="B762">
        <v>0</v>
      </c>
      <c r="C762">
        <v>0</v>
      </c>
      <c r="D762">
        <v>8</v>
      </c>
      <c r="E762">
        <v>0</v>
      </c>
      <c r="F762">
        <v>0</v>
      </c>
      <c r="G762">
        <v>8</v>
      </c>
    </row>
    <row r="763" spans="1:7" x14ac:dyDescent="0.25">
      <c r="A763" t="s">
        <v>143</v>
      </c>
      <c r="B763">
        <v>0</v>
      </c>
      <c r="C763">
        <v>0</v>
      </c>
      <c r="D763">
        <v>9</v>
      </c>
      <c r="E763">
        <v>0</v>
      </c>
      <c r="F763">
        <v>0</v>
      </c>
      <c r="G763">
        <v>8</v>
      </c>
    </row>
    <row r="764" spans="1:7" x14ac:dyDescent="0.25">
      <c r="A764" t="s">
        <v>143</v>
      </c>
      <c r="B764">
        <v>0</v>
      </c>
      <c r="C764">
        <v>1</v>
      </c>
      <c r="D764">
        <v>0</v>
      </c>
      <c r="E764">
        <v>31</v>
      </c>
      <c r="F764">
        <v>2</v>
      </c>
      <c r="G764">
        <v>5</v>
      </c>
    </row>
    <row r="765" spans="1:7" x14ac:dyDescent="0.25">
      <c r="A765" t="s">
        <v>143</v>
      </c>
      <c r="B765">
        <v>0</v>
      </c>
      <c r="C765">
        <v>1</v>
      </c>
      <c r="D765">
        <v>1</v>
      </c>
      <c r="E765">
        <v>10</v>
      </c>
      <c r="F765">
        <v>1</v>
      </c>
      <c r="G765">
        <v>13</v>
      </c>
    </row>
    <row r="766" spans="1:7" x14ac:dyDescent="0.25">
      <c r="A766" t="s">
        <v>143</v>
      </c>
      <c r="B766">
        <v>0</v>
      </c>
      <c r="C766">
        <v>1</v>
      </c>
      <c r="D766">
        <v>2</v>
      </c>
      <c r="E766">
        <v>1</v>
      </c>
      <c r="F766">
        <v>0</v>
      </c>
      <c r="G766">
        <v>12</v>
      </c>
    </row>
    <row r="767" spans="1:7" x14ac:dyDescent="0.25">
      <c r="A767" t="s">
        <v>143</v>
      </c>
      <c r="B767">
        <v>0</v>
      </c>
      <c r="C767">
        <v>2</v>
      </c>
      <c r="D767">
        <v>2</v>
      </c>
      <c r="E767">
        <v>12</v>
      </c>
      <c r="F767">
        <v>1</v>
      </c>
      <c r="G767">
        <v>6</v>
      </c>
    </row>
    <row r="768" spans="1:7" x14ac:dyDescent="0.25">
      <c r="A768" t="s">
        <v>143</v>
      </c>
      <c r="B768">
        <v>0</v>
      </c>
      <c r="C768">
        <v>2</v>
      </c>
      <c r="D768">
        <v>3</v>
      </c>
      <c r="E768">
        <v>20</v>
      </c>
      <c r="F768">
        <v>1</v>
      </c>
      <c r="G768">
        <v>4</v>
      </c>
    </row>
    <row r="769" spans="1:7" x14ac:dyDescent="0.25">
      <c r="A769" t="s">
        <v>143</v>
      </c>
      <c r="B769">
        <v>0</v>
      </c>
      <c r="C769">
        <v>2</v>
      </c>
      <c r="D769">
        <v>4</v>
      </c>
      <c r="E769">
        <v>17</v>
      </c>
      <c r="F769">
        <v>1</v>
      </c>
      <c r="G769">
        <v>5</v>
      </c>
    </row>
    <row r="770" spans="1:7" x14ac:dyDescent="0.25">
      <c r="A770" t="s">
        <v>143</v>
      </c>
      <c r="B770">
        <v>0</v>
      </c>
      <c r="C770">
        <v>2</v>
      </c>
      <c r="D770">
        <v>5</v>
      </c>
      <c r="E770">
        <v>8</v>
      </c>
      <c r="F770">
        <v>1</v>
      </c>
      <c r="G770">
        <v>15</v>
      </c>
    </row>
    <row r="771" spans="1:7" x14ac:dyDescent="0.25">
      <c r="A771" t="s">
        <v>143</v>
      </c>
      <c r="B771">
        <v>0</v>
      </c>
      <c r="C771">
        <v>2</v>
      </c>
      <c r="D771">
        <v>6</v>
      </c>
      <c r="E771">
        <v>2</v>
      </c>
      <c r="F771">
        <v>0</v>
      </c>
      <c r="G771">
        <v>13</v>
      </c>
    </row>
    <row r="772" spans="1:7" x14ac:dyDescent="0.25">
      <c r="A772" t="s">
        <v>143</v>
      </c>
      <c r="B772">
        <v>0</v>
      </c>
      <c r="C772">
        <v>2</v>
      </c>
      <c r="D772">
        <v>7</v>
      </c>
      <c r="E772">
        <v>6</v>
      </c>
      <c r="F772">
        <v>0</v>
      </c>
      <c r="G772">
        <v>7</v>
      </c>
    </row>
    <row r="773" spans="1:7" x14ac:dyDescent="0.25">
      <c r="A773" t="s">
        <v>143</v>
      </c>
      <c r="B773">
        <v>0</v>
      </c>
      <c r="C773">
        <v>2</v>
      </c>
      <c r="D773">
        <v>8</v>
      </c>
      <c r="E773">
        <v>14</v>
      </c>
      <c r="F773">
        <v>1</v>
      </c>
      <c r="G773">
        <v>11</v>
      </c>
    </row>
    <row r="774" spans="1:7" x14ac:dyDescent="0.25">
      <c r="A774" t="s">
        <v>143</v>
      </c>
      <c r="B774">
        <v>0</v>
      </c>
      <c r="C774">
        <v>2</v>
      </c>
      <c r="D774">
        <v>9</v>
      </c>
      <c r="E774">
        <v>29</v>
      </c>
      <c r="F774">
        <v>1</v>
      </c>
      <c r="G774">
        <v>0</v>
      </c>
    </row>
    <row r="775" spans="1:7" x14ac:dyDescent="0.25">
      <c r="A775" t="s">
        <v>143</v>
      </c>
      <c r="B775">
        <v>1</v>
      </c>
      <c r="C775">
        <v>0</v>
      </c>
      <c r="D775">
        <v>4</v>
      </c>
      <c r="E775">
        <v>12</v>
      </c>
      <c r="F775">
        <v>1</v>
      </c>
      <c r="G775">
        <v>6</v>
      </c>
    </row>
    <row r="776" spans="1:7" x14ac:dyDescent="0.25">
      <c r="A776" t="s">
        <v>143</v>
      </c>
      <c r="B776">
        <v>1</v>
      </c>
      <c r="C776">
        <v>0</v>
      </c>
      <c r="D776">
        <v>5</v>
      </c>
      <c r="E776">
        <v>6</v>
      </c>
      <c r="F776">
        <v>0</v>
      </c>
      <c r="G776">
        <v>0</v>
      </c>
    </row>
    <row r="777" spans="1:7" x14ac:dyDescent="0.25">
      <c r="A777" t="s">
        <v>143</v>
      </c>
      <c r="B777">
        <v>1</v>
      </c>
      <c r="C777">
        <v>0</v>
      </c>
      <c r="D777">
        <v>6</v>
      </c>
      <c r="E777">
        <v>4</v>
      </c>
      <c r="F777">
        <v>1</v>
      </c>
      <c r="G777">
        <v>14</v>
      </c>
    </row>
    <row r="778" spans="1:7" x14ac:dyDescent="0.25">
      <c r="A778" t="s">
        <v>143</v>
      </c>
      <c r="B778">
        <v>1</v>
      </c>
      <c r="C778">
        <v>0</v>
      </c>
      <c r="D778">
        <v>8</v>
      </c>
      <c r="E778">
        <v>1</v>
      </c>
      <c r="F778">
        <v>0</v>
      </c>
      <c r="G778">
        <v>13</v>
      </c>
    </row>
    <row r="779" spans="1:7" x14ac:dyDescent="0.25">
      <c r="A779" t="s">
        <v>143</v>
      </c>
      <c r="B779">
        <v>1</v>
      </c>
      <c r="C779">
        <v>1</v>
      </c>
      <c r="D779">
        <v>5</v>
      </c>
      <c r="E779">
        <v>16</v>
      </c>
      <c r="F779">
        <v>1</v>
      </c>
      <c r="G779">
        <v>2</v>
      </c>
    </row>
    <row r="780" spans="1:7" x14ac:dyDescent="0.25">
      <c r="A780" t="s">
        <v>143</v>
      </c>
      <c r="B780">
        <v>1</v>
      </c>
      <c r="C780">
        <v>1</v>
      </c>
      <c r="D780">
        <v>6</v>
      </c>
      <c r="E780">
        <v>11</v>
      </c>
      <c r="F780">
        <v>1</v>
      </c>
      <c r="G780">
        <v>9</v>
      </c>
    </row>
    <row r="781" spans="1:7" x14ac:dyDescent="0.25">
      <c r="A781" t="s">
        <v>143</v>
      </c>
      <c r="B781">
        <v>1</v>
      </c>
      <c r="C781">
        <v>1</v>
      </c>
      <c r="D781">
        <v>7</v>
      </c>
      <c r="E781">
        <v>13</v>
      </c>
      <c r="F781">
        <v>1</v>
      </c>
      <c r="G781">
        <v>14</v>
      </c>
    </row>
    <row r="782" spans="1:7" x14ac:dyDescent="0.25">
      <c r="A782" t="s">
        <v>143</v>
      </c>
      <c r="B782">
        <v>1</v>
      </c>
      <c r="C782">
        <v>1</v>
      </c>
      <c r="D782">
        <v>8</v>
      </c>
      <c r="E782">
        <v>6</v>
      </c>
      <c r="F782">
        <v>0</v>
      </c>
      <c r="G782">
        <v>8</v>
      </c>
    </row>
    <row r="783" spans="1:7" x14ac:dyDescent="0.25">
      <c r="A783" t="s">
        <v>143</v>
      </c>
      <c r="B783">
        <v>1</v>
      </c>
      <c r="C783">
        <v>1</v>
      </c>
      <c r="D783">
        <v>9</v>
      </c>
      <c r="E783">
        <v>6</v>
      </c>
      <c r="F783">
        <v>0</v>
      </c>
      <c r="G783">
        <v>2</v>
      </c>
    </row>
    <row r="784" spans="1:7" x14ac:dyDescent="0.25">
      <c r="A784" t="s">
        <v>143</v>
      </c>
      <c r="B784">
        <v>1</v>
      </c>
      <c r="C784">
        <v>2</v>
      </c>
      <c r="D784">
        <v>6</v>
      </c>
      <c r="E784">
        <v>14</v>
      </c>
      <c r="F784">
        <v>1</v>
      </c>
      <c r="G784">
        <v>4</v>
      </c>
    </row>
    <row r="785" spans="1:7" x14ac:dyDescent="0.25">
      <c r="A785" t="s">
        <v>143</v>
      </c>
      <c r="B785">
        <v>1</v>
      </c>
      <c r="C785">
        <v>2</v>
      </c>
      <c r="D785">
        <v>7</v>
      </c>
      <c r="E785">
        <v>40</v>
      </c>
      <c r="F785">
        <v>2</v>
      </c>
      <c r="G785">
        <v>0</v>
      </c>
    </row>
    <row r="786" spans="1:7" x14ac:dyDescent="0.25">
      <c r="A786" t="s">
        <v>143</v>
      </c>
      <c r="B786">
        <v>1</v>
      </c>
      <c r="C786">
        <v>2</v>
      </c>
      <c r="D786">
        <v>8</v>
      </c>
      <c r="E786">
        <v>9</v>
      </c>
      <c r="F786">
        <v>1</v>
      </c>
      <c r="G786">
        <v>9</v>
      </c>
    </row>
    <row r="787" spans="1:7" x14ac:dyDescent="0.25">
      <c r="A787" t="s">
        <v>143</v>
      </c>
      <c r="B787">
        <v>1</v>
      </c>
      <c r="C787">
        <v>2</v>
      </c>
      <c r="D787">
        <v>9</v>
      </c>
      <c r="E787">
        <v>9</v>
      </c>
      <c r="F787">
        <v>0</v>
      </c>
      <c r="G787">
        <v>0</v>
      </c>
    </row>
    <row r="788" spans="1:7" x14ac:dyDescent="0.25">
      <c r="A788" t="s">
        <v>144</v>
      </c>
      <c r="B788">
        <v>0</v>
      </c>
      <c r="C788">
        <v>0</v>
      </c>
      <c r="D788">
        <v>0</v>
      </c>
      <c r="E788">
        <v>28</v>
      </c>
      <c r="F788">
        <v>2</v>
      </c>
      <c r="G788">
        <v>8</v>
      </c>
    </row>
    <row r="789" spans="1:7" x14ac:dyDescent="0.25">
      <c r="A789" t="s">
        <v>144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8</v>
      </c>
    </row>
    <row r="790" spans="1:7" x14ac:dyDescent="0.25">
      <c r="A790" t="s">
        <v>144</v>
      </c>
      <c r="B790">
        <v>0</v>
      </c>
      <c r="C790">
        <v>0</v>
      </c>
      <c r="D790">
        <v>2</v>
      </c>
      <c r="E790">
        <v>2</v>
      </c>
      <c r="F790">
        <v>0</v>
      </c>
      <c r="G790">
        <v>6</v>
      </c>
    </row>
    <row r="791" spans="1:7" x14ac:dyDescent="0.25">
      <c r="A791" t="s">
        <v>144</v>
      </c>
      <c r="B791">
        <v>0</v>
      </c>
      <c r="C791">
        <v>0</v>
      </c>
      <c r="D791">
        <v>3</v>
      </c>
      <c r="E791">
        <v>1</v>
      </c>
      <c r="F791">
        <v>0</v>
      </c>
      <c r="G791">
        <v>5</v>
      </c>
    </row>
    <row r="792" spans="1:7" x14ac:dyDescent="0.25">
      <c r="A792" t="s">
        <v>144</v>
      </c>
      <c r="B792">
        <v>0</v>
      </c>
      <c r="C792">
        <v>0</v>
      </c>
      <c r="D792">
        <v>4</v>
      </c>
      <c r="E792">
        <v>3</v>
      </c>
      <c r="F792">
        <v>0</v>
      </c>
      <c r="G792">
        <v>2</v>
      </c>
    </row>
    <row r="793" spans="1:7" x14ac:dyDescent="0.25">
      <c r="A793" t="s">
        <v>144</v>
      </c>
      <c r="B793">
        <v>0</v>
      </c>
      <c r="C793">
        <v>0</v>
      </c>
      <c r="D793">
        <v>5</v>
      </c>
      <c r="E793">
        <v>3</v>
      </c>
      <c r="F793">
        <v>1</v>
      </c>
      <c r="G793">
        <v>17</v>
      </c>
    </row>
    <row r="794" spans="1:7" x14ac:dyDescent="0.25">
      <c r="A794" t="s">
        <v>144</v>
      </c>
      <c r="B794">
        <v>0</v>
      </c>
      <c r="C794">
        <v>0</v>
      </c>
      <c r="D794">
        <v>6</v>
      </c>
      <c r="E794">
        <v>6</v>
      </c>
      <c r="F794">
        <v>0</v>
      </c>
      <c r="G794">
        <v>11</v>
      </c>
    </row>
    <row r="795" spans="1:7" x14ac:dyDescent="0.25">
      <c r="A795" t="s">
        <v>144</v>
      </c>
      <c r="B795">
        <v>0</v>
      </c>
      <c r="C795">
        <v>0</v>
      </c>
      <c r="D795">
        <v>7</v>
      </c>
      <c r="E795">
        <v>4</v>
      </c>
      <c r="F795">
        <v>0</v>
      </c>
      <c r="G795">
        <v>7</v>
      </c>
    </row>
    <row r="796" spans="1:7" x14ac:dyDescent="0.25">
      <c r="A796" t="s">
        <v>144</v>
      </c>
      <c r="B796">
        <v>0</v>
      </c>
      <c r="C796">
        <v>0</v>
      </c>
      <c r="D796">
        <v>8</v>
      </c>
      <c r="E796">
        <v>2</v>
      </c>
      <c r="F796">
        <v>0</v>
      </c>
      <c r="G796">
        <v>5</v>
      </c>
    </row>
    <row r="797" spans="1:7" x14ac:dyDescent="0.25">
      <c r="A797" t="s">
        <v>144</v>
      </c>
      <c r="B797">
        <v>0</v>
      </c>
      <c r="C797">
        <v>0</v>
      </c>
      <c r="D797">
        <v>9</v>
      </c>
      <c r="E797">
        <v>2</v>
      </c>
      <c r="F797">
        <v>0</v>
      </c>
      <c r="G797">
        <v>3</v>
      </c>
    </row>
    <row r="798" spans="1:7" x14ac:dyDescent="0.25">
      <c r="A798" t="s">
        <v>144</v>
      </c>
      <c r="B798">
        <v>0</v>
      </c>
      <c r="C798">
        <v>1</v>
      </c>
      <c r="D798">
        <v>0</v>
      </c>
      <c r="E798">
        <v>6</v>
      </c>
      <c r="F798">
        <v>1</v>
      </c>
      <c r="G798">
        <v>12</v>
      </c>
    </row>
    <row r="799" spans="1:7" x14ac:dyDescent="0.25">
      <c r="A799" t="s">
        <v>144</v>
      </c>
      <c r="B799">
        <v>0</v>
      </c>
      <c r="C799">
        <v>1</v>
      </c>
      <c r="D799">
        <v>1</v>
      </c>
      <c r="E799">
        <v>2</v>
      </c>
      <c r="F799">
        <v>0</v>
      </c>
      <c r="G799">
        <v>10</v>
      </c>
    </row>
    <row r="800" spans="1:7" x14ac:dyDescent="0.25">
      <c r="A800" t="s">
        <v>144</v>
      </c>
      <c r="B800">
        <v>0</v>
      </c>
      <c r="C800">
        <v>1</v>
      </c>
      <c r="D800">
        <v>3</v>
      </c>
      <c r="E800">
        <v>1</v>
      </c>
      <c r="F800">
        <v>0</v>
      </c>
      <c r="G800">
        <v>9</v>
      </c>
    </row>
    <row r="801" spans="1:7" x14ac:dyDescent="0.25">
      <c r="A801" t="s">
        <v>144</v>
      </c>
      <c r="B801">
        <v>0</v>
      </c>
      <c r="C801">
        <v>1</v>
      </c>
      <c r="D801">
        <v>5</v>
      </c>
      <c r="E801">
        <v>4</v>
      </c>
      <c r="F801">
        <v>0</v>
      </c>
      <c r="G801">
        <v>5</v>
      </c>
    </row>
    <row r="802" spans="1:7" x14ac:dyDescent="0.25">
      <c r="A802" t="s">
        <v>144</v>
      </c>
      <c r="B802">
        <v>0</v>
      </c>
      <c r="C802">
        <v>1</v>
      </c>
      <c r="D802">
        <v>6</v>
      </c>
      <c r="E802">
        <v>2</v>
      </c>
      <c r="F802">
        <v>0</v>
      </c>
      <c r="G802">
        <v>3</v>
      </c>
    </row>
    <row r="803" spans="1:7" x14ac:dyDescent="0.25">
      <c r="A803" t="s">
        <v>144</v>
      </c>
      <c r="B803">
        <v>0</v>
      </c>
      <c r="C803">
        <v>1</v>
      </c>
      <c r="D803">
        <v>7</v>
      </c>
      <c r="E803">
        <v>1</v>
      </c>
      <c r="F803">
        <v>0</v>
      </c>
      <c r="G803">
        <v>2</v>
      </c>
    </row>
    <row r="804" spans="1:7" x14ac:dyDescent="0.25">
      <c r="A804" t="s">
        <v>144</v>
      </c>
      <c r="B804">
        <v>0</v>
      </c>
      <c r="C804">
        <v>1</v>
      </c>
      <c r="D804">
        <v>8</v>
      </c>
      <c r="E804">
        <v>5</v>
      </c>
      <c r="F804">
        <v>1</v>
      </c>
      <c r="G804">
        <v>15</v>
      </c>
    </row>
    <row r="805" spans="1:7" x14ac:dyDescent="0.25">
      <c r="A805" t="s">
        <v>144</v>
      </c>
      <c r="B805">
        <v>0</v>
      </c>
      <c r="C805">
        <v>2</v>
      </c>
      <c r="D805">
        <v>2</v>
      </c>
      <c r="E805">
        <v>2</v>
      </c>
      <c r="F805">
        <v>1</v>
      </c>
      <c r="G805">
        <v>16</v>
      </c>
    </row>
    <row r="806" spans="1:7" x14ac:dyDescent="0.25">
      <c r="A806" t="s">
        <v>144</v>
      </c>
      <c r="B806">
        <v>0</v>
      </c>
      <c r="C806">
        <v>2</v>
      </c>
      <c r="D806">
        <v>3</v>
      </c>
      <c r="E806">
        <v>5</v>
      </c>
      <c r="F806">
        <v>0</v>
      </c>
      <c r="G806">
        <v>11</v>
      </c>
    </row>
    <row r="807" spans="1:7" x14ac:dyDescent="0.25">
      <c r="A807" t="s">
        <v>144</v>
      </c>
      <c r="B807">
        <v>0</v>
      </c>
      <c r="C807">
        <v>2</v>
      </c>
      <c r="D807">
        <v>4</v>
      </c>
      <c r="E807">
        <v>7</v>
      </c>
      <c r="F807">
        <v>0</v>
      </c>
      <c r="G807">
        <v>4</v>
      </c>
    </row>
    <row r="808" spans="1:7" x14ac:dyDescent="0.25">
      <c r="A808" t="s">
        <v>144</v>
      </c>
      <c r="B808">
        <v>0</v>
      </c>
      <c r="C808">
        <v>2</v>
      </c>
      <c r="D808">
        <v>5</v>
      </c>
      <c r="E808">
        <v>5</v>
      </c>
      <c r="F808">
        <v>1</v>
      </c>
      <c r="G808">
        <v>17</v>
      </c>
    </row>
    <row r="809" spans="1:7" x14ac:dyDescent="0.25">
      <c r="A809" t="s">
        <v>144</v>
      </c>
      <c r="B809">
        <v>0</v>
      </c>
      <c r="C809">
        <v>2</v>
      </c>
      <c r="D809">
        <v>7</v>
      </c>
      <c r="E809">
        <v>1</v>
      </c>
      <c r="F809">
        <v>0</v>
      </c>
      <c r="G809">
        <v>16</v>
      </c>
    </row>
    <row r="810" spans="1:7" x14ac:dyDescent="0.25">
      <c r="A810" t="s">
        <v>144</v>
      </c>
      <c r="B810">
        <v>0</v>
      </c>
      <c r="C810">
        <v>2</v>
      </c>
      <c r="D810">
        <v>8</v>
      </c>
      <c r="E810">
        <v>4</v>
      </c>
      <c r="F810">
        <v>0</v>
      </c>
      <c r="G810">
        <v>12</v>
      </c>
    </row>
    <row r="811" spans="1:7" x14ac:dyDescent="0.25">
      <c r="A811" t="s">
        <v>144</v>
      </c>
      <c r="B811">
        <v>0</v>
      </c>
      <c r="C811">
        <v>2</v>
      </c>
      <c r="D811">
        <v>9</v>
      </c>
      <c r="E811">
        <v>3</v>
      </c>
      <c r="F811">
        <v>0</v>
      </c>
      <c r="G811">
        <v>9</v>
      </c>
    </row>
    <row r="812" spans="1:7" x14ac:dyDescent="0.25">
      <c r="A812" t="s">
        <v>144</v>
      </c>
      <c r="B812">
        <v>1</v>
      </c>
      <c r="C812">
        <v>0</v>
      </c>
      <c r="D812">
        <v>4</v>
      </c>
      <c r="E812">
        <v>1</v>
      </c>
      <c r="F812">
        <v>1</v>
      </c>
      <c r="G812">
        <v>17</v>
      </c>
    </row>
    <row r="813" spans="1:7" x14ac:dyDescent="0.25">
      <c r="A813" t="s">
        <v>144</v>
      </c>
      <c r="B813">
        <v>1</v>
      </c>
      <c r="C813">
        <v>0</v>
      </c>
      <c r="D813">
        <v>5</v>
      </c>
      <c r="E813">
        <v>6</v>
      </c>
      <c r="F813">
        <v>0</v>
      </c>
      <c r="G813">
        <v>11</v>
      </c>
    </row>
    <row r="814" spans="1:7" x14ac:dyDescent="0.25">
      <c r="A814" t="s">
        <v>144</v>
      </c>
      <c r="B814">
        <v>1</v>
      </c>
      <c r="C814">
        <v>0</v>
      </c>
      <c r="D814">
        <v>6</v>
      </c>
      <c r="E814">
        <v>2</v>
      </c>
      <c r="F814">
        <v>0</v>
      </c>
      <c r="G814">
        <v>9</v>
      </c>
    </row>
    <row r="815" spans="1:7" x14ac:dyDescent="0.25">
      <c r="A815" t="s">
        <v>144</v>
      </c>
      <c r="B815">
        <v>1</v>
      </c>
      <c r="C815">
        <v>0</v>
      </c>
      <c r="D815">
        <v>8</v>
      </c>
      <c r="E815">
        <v>3</v>
      </c>
      <c r="F815">
        <v>0</v>
      </c>
      <c r="G815">
        <v>6</v>
      </c>
    </row>
    <row r="816" spans="1:7" x14ac:dyDescent="0.25">
      <c r="A816" t="s">
        <v>144</v>
      </c>
      <c r="B816">
        <v>1</v>
      </c>
      <c r="C816">
        <v>0</v>
      </c>
      <c r="D816">
        <v>9</v>
      </c>
      <c r="E816">
        <v>6</v>
      </c>
      <c r="F816">
        <v>0</v>
      </c>
      <c r="G816">
        <v>0</v>
      </c>
    </row>
    <row r="817" spans="1:7" x14ac:dyDescent="0.25">
      <c r="A817" t="s">
        <v>144</v>
      </c>
      <c r="B817">
        <v>1</v>
      </c>
      <c r="C817">
        <v>1</v>
      </c>
      <c r="D817">
        <v>6</v>
      </c>
      <c r="E817">
        <v>8</v>
      </c>
      <c r="F817">
        <v>1</v>
      </c>
      <c r="G817">
        <v>10</v>
      </c>
    </row>
    <row r="818" spans="1:7" x14ac:dyDescent="0.25">
      <c r="A818" t="s">
        <v>144</v>
      </c>
      <c r="B818">
        <v>1</v>
      </c>
      <c r="C818">
        <v>1</v>
      </c>
      <c r="D818">
        <v>8</v>
      </c>
      <c r="E818">
        <v>5</v>
      </c>
      <c r="F818">
        <v>0</v>
      </c>
      <c r="G818">
        <v>5</v>
      </c>
    </row>
    <row r="819" spans="1:7" x14ac:dyDescent="0.25">
      <c r="A819" t="s">
        <v>144</v>
      </c>
      <c r="B819">
        <v>1</v>
      </c>
      <c r="C819">
        <v>1</v>
      </c>
      <c r="D819">
        <v>9</v>
      </c>
      <c r="E819">
        <v>3</v>
      </c>
      <c r="F819">
        <v>0</v>
      </c>
      <c r="G819">
        <v>2</v>
      </c>
    </row>
    <row r="820" spans="1:7" x14ac:dyDescent="0.25">
      <c r="A820" t="s">
        <v>144</v>
      </c>
      <c r="B820">
        <v>1</v>
      </c>
      <c r="C820">
        <v>2</v>
      </c>
      <c r="D820">
        <v>7</v>
      </c>
      <c r="E820">
        <v>16</v>
      </c>
      <c r="F820">
        <v>1</v>
      </c>
      <c r="G820">
        <v>2</v>
      </c>
    </row>
    <row r="821" spans="1:7" x14ac:dyDescent="0.25">
      <c r="A821" t="s">
        <v>144</v>
      </c>
      <c r="B821">
        <v>1</v>
      </c>
      <c r="C821">
        <v>2</v>
      </c>
      <c r="D821">
        <v>8</v>
      </c>
      <c r="E821">
        <v>4</v>
      </c>
      <c r="F821">
        <v>1</v>
      </c>
      <c r="G821">
        <v>16</v>
      </c>
    </row>
    <row r="822" spans="1:7" x14ac:dyDescent="0.25">
      <c r="A822" t="s">
        <v>144</v>
      </c>
      <c r="B822">
        <v>1</v>
      </c>
      <c r="C822">
        <v>2</v>
      </c>
      <c r="D822">
        <v>9</v>
      </c>
      <c r="E822">
        <v>11</v>
      </c>
      <c r="F822">
        <v>0</v>
      </c>
      <c r="G822">
        <v>5</v>
      </c>
    </row>
    <row r="823" spans="1:7" x14ac:dyDescent="0.25">
      <c r="A823" t="s">
        <v>145</v>
      </c>
      <c r="B823">
        <v>0</v>
      </c>
      <c r="C823">
        <v>0</v>
      </c>
      <c r="D823">
        <v>0</v>
      </c>
      <c r="E823">
        <v>14</v>
      </c>
      <c r="F823">
        <v>1</v>
      </c>
      <c r="G823">
        <v>4</v>
      </c>
    </row>
    <row r="824" spans="1:7" x14ac:dyDescent="0.25">
      <c r="A824" t="s">
        <v>145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4</v>
      </c>
    </row>
    <row r="825" spans="1:7" x14ac:dyDescent="0.25">
      <c r="A825" t="s">
        <v>145</v>
      </c>
      <c r="B825">
        <v>0</v>
      </c>
      <c r="C825">
        <v>0</v>
      </c>
      <c r="D825">
        <v>2</v>
      </c>
      <c r="E825">
        <v>2</v>
      </c>
      <c r="F825">
        <v>0</v>
      </c>
      <c r="G825">
        <v>2</v>
      </c>
    </row>
    <row r="826" spans="1:7" x14ac:dyDescent="0.25">
      <c r="A826" t="s">
        <v>145</v>
      </c>
      <c r="B826">
        <v>0</v>
      </c>
      <c r="C826">
        <v>0</v>
      </c>
      <c r="D826">
        <v>3</v>
      </c>
      <c r="E826">
        <v>1</v>
      </c>
      <c r="F826">
        <v>0</v>
      </c>
      <c r="G826">
        <v>1</v>
      </c>
    </row>
    <row r="827" spans="1:7" x14ac:dyDescent="0.25">
      <c r="A827" t="s">
        <v>145</v>
      </c>
      <c r="B827">
        <v>0</v>
      </c>
      <c r="C827">
        <v>0</v>
      </c>
      <c r="D827">
        <v>4</v>
      </c>
      <c r="E827">
        <v>4</v>
      </c>
      <c r="F827">
        <v>1</v>
      </c>
      <c r="G827">
        <v>15</v>
      </c>
    </row>
    <row r="828" spans="1:7" x14ac:dyDescent="0.25">
      <c r="A828" t="s">
        <v>145</v>
      </c>
      <c r="B828">
        <v>0</v>
      </c>
      <c r="C828">
        <v>0</v>
      </c>
      <c r="D828">
        <v>5</v>
      </c>
      <c r="E828">
        <v>0</v>
      </c>
      <c r="F828">
        <v>0</v>
      </c>
      <c r="G828">
        <v>15</v>
      </c>
    </row>
    <row r="829" spans="1:7" x14ac:dyDescent="0.25">
      <c r="A829" t="s">
        <v>145</v>
      </c>
      <c r="B829">
        <v>0</v>
      </c>
      <c r="C829">
        <v>0</v>
      </c>
      <c r="D829">
        <v>6</v>
      </c>
      <c r="E829">
        <v>0</v>
      </c>
      <c r="F829">
        <v>0</v>
      </c>
      <c r="G829">
        <v>15</v>
      </c>
    </row>
    <row r="830" spans="1:7" x14ac:dyDescent="0.25">
      <c r="A830" t="s">
        <v>145</v>
      </c>
      <c r="B830">
        <v>0</v>
      </c>
      <c r="C830">
        <v>0</v>
      </c>
      <c r="D830">
        <v>7</v>
      </c>
      <c r="E830">
        <v>0</v>
      </c>
      <c r="F830">
        <v>0</v>
      </c>
      <c r="G830">
        <v>15</v>
      </c>
    </row>
    <row r="831" spans="1:7" x14ac:dyDescent="0.25">
      <c r="A831" t="s">
        <v>145</v>
      </c>
      <c r="B831">
        <v>0</v>
      </c>
      <c r="C831">
        <v>0</v>
      </c>
      <c r="D831">
        <v>8</v>
      </c>
      <c r="E831">
        <v>0</v>
      </c>
      <c r="F831">
        <v>0</v>
      </c>
      <c r="G831">
        <v>15</v>
      </c>
    </row>
    <row r="832" spans="1:7" x14ac:dyDescent="0.25">
      <c r="A832" t="s">
        <v>145</v>
      </c>
      <c r="B832">
        <v>0</v>
      </c>
      <c r="C832">
        <v>0</v>
      </c>
      <c r="D832">
        <v>9</v>
      </c>
      <c r="E832">
        <v>0</v>
      </c>
      <c r="F832">
        <v>0</v>
      </c>
      <c r="G832">
        <v>15</v>
      </c>
    </row>
    <row r="833" spans="1:7" x14ac:dyDescent="0.25">
      <c r="A833" t="s">
        <v>145</v>
      </c>
      <c r="B833">
        <v>0</v>
      </c>
      <c r="C833">
        <v>1</v>
      </c>
      <c r="D833">
        <v>0</v>
      </c>
      <c r="E833">
        <v>18</v>
      </c>
      <c r="F833">
        <v>1</v>
      </c>
      <c r="G833">
        <v>0</v>
      </c>
    </row>
    <row r="834" spans="1:7" x14ac:dyDescent="0.25">
      <c r="A834" t="s">
        <v>145</v>
      </c>
      <c r="B834">
        <v>0</v>
      </c>
      <c r="C834">
        <v>1</v>
      </c>
      <c r="D834">
        <v>1</v>
      </c>
      <c r="E834">
        <v>1</v>
      </c>
      <c r="F834">
        <v>1</v>
      </c>
      <c r="G834">
        <v>17</v>
      </c>
    </row>
    <row r="835" spans="1:7" x14ac:dyDescent="0.25">
      <c r="A835" t="s">
        <v>145</v>
      </c>
      <c r="B835">
        <v>0</v>
      </c>
      <c r="C835">
        <v>1</v>
      </c>
      <c r="D835">
        <v>2</v>
      </c>
      <c r="E835">
        <v>1</v>
      </c>
      <c r="F835">
        <v>0</v>
      </c>
      <c r="G835">
        <v>16</v>
      </c>
    </row>
    <row r="836" spans="1:7" x14ac:dyDescent="0.25">
      <c r="A836" t="s">
        <v>145</v>
      </c>
      <c r="B836">
        <v>0</v>
      </c>
      <c r="C836">
        <v>1</v>
      </c>
      <c r="D836">
        <v>3</v>
      </c>
      <c r="E836">
        <v>1</v>
      </c>
      <c r="F836">
        <v>0</v>
      </c>
      <c r="G836">
        <v>15</v>
      </c>
    </row>
    <row r="837" spans="1:7" x14ac:dyDescent="0.25">
      <c r="A837" t="s">
        <v>145</v>
      </c>
      <c r="B837">
        <v>0</v>
      </c>
      <c r="C837">
        <v>1</v>
      </c>
      <c r="D837">
        <v>4</v>
      </c>
      <c r="E837">
        <v>1</v>
      </c>
      <c r="F837">
        <v>0</v>
      </c>
      <c r="G837">
        <v>14</v>
      </c>
    </row>
    <row r="838" spans="1:7" x14ac:dyDescent="0.25">
      <c r="A838" t="s">
        <v>145</v>
      </c>
      <c r="B838">
        <v>0</v>
      </c>
      <c r="C838">
        <v>1</v>
      </c>
      <c r="D838">
        <v>5</v>
      </c>
      <c r="E838">
        <v>1</v>
      </c>
      <c r="F838">
        <v>0</v>
      </c>
      <c r="G838">
        <v>13</v>
      </c>
    </row>
    <row r="839" spans="1:7" x14ac:dyDescent="0.25">
      <c r="A839" t="s">
        <v>145</v>
      </c>
      <c r="B839">
        <v>0</v>
      </c>
      <c r="C839">
        <v>1</v>
      </c>
      <c r="D839">
        <v>6</v>
      </c>
      <c r="E839">
        <v>4</v>
      </c>
      <c r="F839">
        <v>0</v>
      </c>
      <c r="G839">
        <v>9</v>
      </c>
    </row>
    <row r="840" spans="1:7" x14ac:dyDescent="0.25">
      <c r="A840" t="s">
        <v>145</v>
      </c>
      <c r="B840">
        <v>0</v>
      </c>
      <c r="C840">
        <v>1</v>
      </c>
      <c r="D840">
        <v>7</v>
      </c>
      <c r="E840">
        <v>2</v>
      </c>
      <c r="F840">
        <v>0</v>
      </c>
      <c r="G840">
        <v>7</v>
      </c>
    </row>
    <row r="841" spans="1:7" x14ac:dyDescent="0.25">
      <c r="A841" t="s">
        <v>145</v>
      </c>
      <c r="B841">
        <v>0</v>
      </c>
      <c r="C841">
        <v>1</v>
      </c>
      <c r="D841">
        <v>8</v>
      </c>
      <c r="E841">
        <v>2</v>
      </c>
      <c r="F841">
        <v>0</v>
      </c>
      <c r="G841">
        <v>5</v>
      </c>
    </row>
    <row r="842" spans="1:7" x14ac:dyDescent="0.25">
      <c r="A842" t="s">
        <v>145</v>
      </c>
      <c r="B842">
        <v>0</v>
      </c>
      <c r="C842">
        <v>2</v>
      </c>
      <c r="D842">
        <v>2</v>
      </c>
      <c r="E842">
        <v>5</v>
      </c>
      <c r="F842">
        <v>1</v>
      </c>
      <c r="G842">
        <v>13</v>
      </c>
    </row>
    <row r="843" spans="1:7" x14ac:dyDescent="0.25">
      <c r="A843" t="s">
        <v>145</v>
      </c>
      <c r="B843">
        <v>0</v>
      </c>
      <c r="C843">
        <v>2</v>
      </c>
      <c r="D843">
        <v>3</v>
      </c>
      <c r="E843">
        <v>2</v>
      </c>
      <c r="F843">
        <v>0</v>
      </c>
      <c r="G843">
        <v>11</v>
      </c>
    </row>
    <row r="844" spans="1:7" x14ac:dyDescent="0.25">
      <c r="A844" t="s">
        <v>145</v>
      </c>
      <c r="B844">
        <v>0</v>
      </c>
      <c r="C844">
        <v>2</v>
      </c>
      <c r="D844">
        <v>5</v>
      </c>
      <c r="E844">
        <v>3</v>
      </c>
      <c r="F844">
        <v>0</v>
      </c>
      <c r="G844">
        <v>8</v>
      </c>
    </row>
    <row r="845" spans="1:7" x14ac:dyDescent="0.25">
      <c r="A845" t="s">
        <v>145</v>
      </c>
      <c r="B845">
        <v>0</v>
      </c>
      <c r="C845">
        <v>2</v>
      </c>
      <c r="D845">
        <v>7</v>
      </c>
      <c r="E845">
        <v>2</v>
      </c>
      <c r="F845">
        <v>0</v>
      </c>
      <c r="G845">
        <v>6</v>
      </c>
    </row>
    <row r="846" spans="1:7" x14ac:dyDescent="0.25">
      <c r="A846" t="s">
        <v>145</v>
      </c>
      <c r="B846">
        <v>0</v>
      </c>
      <c r="C846">
        <v>2</v>
      </c>
      <c r="D846">
        <v>8</v>
      </c>
      <c r="E846">
        <v>2</v>
      </c>
      <c r="F846">
        <v>0</v>
      </c>
      <c r="G846">
        <v>4</v>
      </c>
    </row>
    <row r="847" spans="1:7" x14ac:dyDescent="0.25">
      <c r="A847" t="s">
        <v>145</v>
      </c>
      <c r="B847">
        <v>0</v>
      </c>
      <c r="C847">
        <v>2</v>
      </c>
      <c r="D847">
        <v>9</v>
      </c>
      <c r="E847">
        <v>4</v>
      </c>
      <c r="F847">
        <v>0</v>
      </c>
      <c r="G847">
        <v>0</v>
      </c>
    </row>
    <row r="848" spans="1:7" x14ac:dyDescent="0.25">
      <c r="A848" t="s">
        <v>145</v>
      </c>
      <c r="B848">
        <v>1</v>
      </c>
      <c r="C848">
        <v>0</v>
      </c>
      <c r="D848">
        <v>4</v>
      </c>
      <c r="E848">
        <v>5</v>
      </c>
      <c r="F848">
        <v>1</v>
      </c>
      <c r="G848">
        <v>13</v>
      </c>
    </row>
    <row r="849" spans="1:7" x14ac:dyDescent="0.25">
      <c r="A849" t="s">
        <v>145</v>
      </c>
      <c r="B849">
        <v>1</v>
      </c>
      <c r="C849">
        <v>0</v>
      </c>
      <c r="D849">
        <v>5</v>
      </c>
      <c r="E849">
        <v>3</v>
      </c>
      <c r="F849">
        <v>0</v>
      </c>
      <c r="G849">
        <v>10</v>
      </c>
    </row>
    <row r="850" spans="1:7" x14ac:dyDescent="0.25">
      <c r="A850" t="s">
        <v>145</v>
      </c>
      <c r="B850">
        <v>1</v>
      </c>
      <c r="C850">
        <v>0</v>
      </c>
      <c r="D850">
        <v>7</v>
      </c>
      <c r="E850">
        <v>2</v>
      </c>
      <c r="F850">
        <v>0</v>
      </c>
      <c r="G850">
        <v>8</v>
      </c>
    </row>
    <row r="851" spans="1:7" x14ac:dyDescent="0.25">
      <c r="A851" t="s">
        <v>145</v>
      </c>
      <c r="B851">
        <v>1</v>
      </c>
      <c r="C851">
        <v>0</v>
      </c>
      <c r="D851">
        <v>8</v>
      </c>
      <c r="E851">
        <v>1</v>
      </c>
      <c r="F851">
        <v>0</v>
      </c>
      <c r="G851">
        <v>7</v>
      </c>
    </row>
    <row r="852" spans="1:7" x14ac:dyDescent="0.25">
      <c r="A852" t="s">
        <v>145</v>
      </c>
      <c r="B852">
        <v>1</v>
      </c>
      <c r="C852">
        <v>0</v>
      </c>
      <c r="D852">
        <v>9</v>
      </c>
      <c r="E852">
        <v>3</v>
      </c>
      <c r="F852">
        <v>0</v>
      </c>
      <c r="G852">
        <v>4</v>
      </c>
    </row>
    <row r="853" spans="1:7" x14ac:dyDescent="0.25">
      <c r="A853" t="s">
        <v>145</v>
      </c>
      <c r="B853">
        <v>1</v>
      </c>
      <c r="C853">
        <v>1</v>
      </c>
      <c r="D853">
        <v>5</v>
      </c>
      <c r="E853">
        <v>7</v>
      </c>
      <c r="F853">
        <v>1</v>
      </c>
      <c r="G853">
        <v>11</v>
      </c>
    </row>
    <row r="854" spans="1:7" x14ac:dyDescent="0.25">
      <c r="A854" t="s">
        <v>145</v>
      </c>
      <c r="B854">
        <v>1</v>
      </c>
      <c r="C854">
        <v>1</v>
      </c>
      <c r="D854">
        <v>6</v>
      </c>
      <c r="E854">
        <v>7</v>
      </c>
      <c r="F854">
        <v>0</v>
      </c>
      <c r="G854">
        <v>4</v>
      </c>
    </row>
    <row r="855" spans="1:7" x14ac:dyDescent="0.25">
      <c r="A855" t="s">
        <v>145</v>
      </c>
      <c r="B855">
        <v>1</v>
      </c>
      <c r="C855">
        <v>1</v>
      </c>
      <c r="D855">
        <v>7</v>
      </c>
      <c r="E855">
        <v>1</v>
      </c>
      <c r="F855">
        <v>0</v>
      </c>
      <c r="G855">
        <v>3</v>
      </c>
    </row>
    <row r="856" spans="1:7" x14ac:dyDescent="0.25">
      <c r="A856" t="s">
        <v>145</v>
      </c>
      <c r="B856">
        <v>1</v>
      </c>
      <c r="C856">
        <v>1</v>
      </c>
      <c r="D856">
        <v>8</v>
      </c>
      <c r="E856">
        <v>1</v>
      </c>
      <c r="F856">
        <v>0</v>
      </c>
      <c r="G856">
        <v>2</v>
      </c>
    </row>
    <row r="857" spans="1:7" x14ac:dyDescent="0.25">
      <c r="A857" t="s">
        <v>145</v>
      </c>
      <c r="B857">
        <v>1</v>
      </c>
      <c r="C857">
        <v>2</v>
      </c>
      <c r="D857">
        <v>6</v>
      </c>
      <c r="E857">
        <v>5</v>
      </c>
      <c r="F857">
        <v>1</v>
      </c>
      <c r="G857">
        <v>13</v>
      </c>
    </row>
    <row r="858" spans="1:7" x14ac:dyDescent="0.25">
      <c r="A858" t="s">
        <v>145</v>
      </c>
      <c r="B858">
        <v>1</v>
      </c>
      <c r="C858">
        <v>2</v>
      </c>
      <c r="D858">
        <v>7</v>
      </c>
      <c r="E858">
        <v>5</v>
      </c>
      <c r="F858">
        <v>0</v>
      </c>
      <c r="G858">
        <v>8</v>
      </c>
    </row>
    <row r="859" spans="1:7" x14ac:dyDescent="0.25">
      <c r="A859" t="s">
        <v>145</v>
      </c>
      <c r="B859">
        <v>1</v>
      </c>
      <c r="C859">
        <v>2</v>
      </c>
      <c r="D859">
        <v>8</v>
      </c>
      <c r="E859">
        <v>3</v>
      </c>
      <c r="F859">
        <v>0</v>
      </c>
      <c r="G859">
        <v>5</v>
      </c>
    </row>
    <row r="860" spans="1:7" x14ac:dyDescent="0.25">
      <c r="A860" t="s">
        <v>145</v>
      </c>
      <c r="B860">
        <v>1</v>
      </c>
      <c r="C860">
        <v>2</v>
      </c>
      <c r="D860">
        <v>9</v>
      </c>
      <c r="E860">
        <v>1</v>
      </c>
      <c r="F860">
        <v>0</v>
      </c>
      <c r="G860">
        <v>4</v>
      </c>
    </row>
    <row r="861" spans="1:7" x14ac:dyDescent="0.25">
      <c r="A861" t="s">
        <v>146</v>
      </c>
      <c r="B861">
        <v>0</v>
      </c>
      <c r="C861">
        <v>0</v>
      </c>
      <c r="D861">
        <v>0</v>
      </c>
      <c r="E861">
        <v>7</v>
      </c>
      <c r="F861">
        <v>1</v>
      </c>
      <c r="G861">
        <v>11</v>
      </c>
    </row>
    <row r="862" spans="1:7" x14ac:dyDescent="0.25">
      <c r="A862" t="s">
        <v>146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11</v>
      </c>
    </row>
    <row r="863" spans="1:7" x14ac:dyDescent="0.25">
      <c r="A863" t="s">
        <v>146</v>
      </c>
      <c r="B863">
        <v>0</v>
      </c>
      <c r="C863">
        <v>0</v>
      </c>
      <c r="D863">
        <v>2</v>
      </c>
      <c r="E863">
        <v>0</v>
      </c>
      <c r="F863">
        <v>0</v>
      </c>
      <c r="G863">
        <v>11</v>
      </c>
    </row>
    <row r="864" spans="1:7" x14ac:dyDescent="0.25">
      <c r="A864" t="s">
        <v>146</v>
      </c>
      <c r="B864">
        <v>0</v>
      </c>
      <c r="C864">
        <v>0</v>
      </c>
      <c r="D864">
        <v>3</v>
      </c>
      <c r="E864">
        <v>0</v>
      </c>
      <c r="F864">
        <v>0</v>
      </c>
      <c r="G864">
        <v>11</v>
      </c>
    </row>
    <row r="865" spans="1:7" x14ac:dyDescent="0.25">
      <c r="A865" t="s">
        <v>146</v>
      </c>
      <c r="B865">
        <v>0</v>
      </c>
      <c r="C865">
        <v>0</v>
      </c>
      <c r="D865">
        <v>4</v>
      </c>
      <c r="E865">
        <v>0</v>
      </c>
      <c r="F865">
        <v>0</v>
      </c>
      <c r="G865">
        <v>11</v>
      </c>
    </row>
    <row r="866" spans="1:7" x14ac:dyDescent="0.25">
      <c r="A866" t="s">
        <v>146</v>
      </c>
      <c r="B866">
        <v>0</v>
      </c>
      <c r="C866">
        <v>0</v>
      </c>
      <c r="D866">
        <v>5</v>
      </c>
      <c r="E866">
        <v>0</v>
      </c>
      <c r="F866">
        <v>0</v>
      </c>
      <c r="G866">
        <v>11</v>
      </c>
    </row>
    <row r="867" spans="1:7" x14ac:dyDescent="0.25">
      <c r="A867" t="s">
        <v>146</v>
      </c>
      <c r="B867">
        <v>0</v>
      </c>
      <c r="C867">
        <v>0</v>
      </c>
      <c r="D867">
        <v>6</v>
      </c>
      <c r="E867">
        <v>0</v>
      </c>
      <c r="F867">
        <v>0</v>
      </c>
      <c r="G867">
        <v>11</v>
      </c>
    </row>
    <row r="868" spans="1:7" x14ac:dyDescent="0.25">
      <c r="A868" t="s">
        <v>146</v>
      </c>
      <c r="B868">
        <v>0</v>
      </c>
      <c r="C868">
        <v>0</v>
      </c>
      <c r="D868">
        <v>7</v>
      </c>
      <c r="E868">
        <v>0</v>
      </c>
      <c r="F868">
        <v>0</v>
      </c>
      <c r="G868">
        <v>11</v>
      </c>
    </row>
    <row r="869" spans="1:7" x14ac:dyDescent="0.25">
      <c r="A869" t="s">
        <v>146</v>
      </c>
      <c r="B869">
        <v>0</v>
      </c>
      <c r="C869">
        <v>0</v>
      </c>
      <c r="D869">
        <v>8</v>
      </c>
      <c r="E869">
        <v>0</v>
      </c>
      <c r="F869">
        <v>0</v>
      </c>
      <c r="G869">
        <v>11</v>
      </c>
    </row>
    <row r="870" spans="1:7" x14ac:dyDescent="0.25">
      <c r="A870" t="s">
        <v>146</v>
      </c>
      <c r="B870">
        <v>0</v>
      </c>
      <c r="C870">
        <v>0</v>
      </c>
      <c r="D870">
        <v>9</v>
      </c>
      <c r="E870">
        <v>0</v>
      </c>
      <c r="F870">
        <v>0</v>
      </c>
      <c r="G870">
        <v>11</v>
      </c>
    </row>
    <row r="871" spans="1:7" x14ac:dyDescent="0.25">
      <c r="A871" t="s">
        <v>146</v>
      </c>
      <c r="B871">
        <v>0</v>
      </c>
      <c r="C871">
        <v>1</v>
      </c>
      <c r="D871">
        <v>0</v>
      </c>
      <c r="E871">
        <v>26</v>
      </c>
      <c r="F871">
        <v>2</v>
      </c>
      <c r="G871">
        <v>10</v>
      </c>
    </row>
    <row r="872" spans="1:7" x14ac:dyDescent="0.25">
      <c r="A872" t="s">
        <v>146</v>
      </c>
      <c r="B872">
        <v>0</v>
      </c>
      <c r="C872">
        <v>1</v>
      </c>
      <c r="D872">
        <v>1</v>
      </c>
      <c r="E872">
        <v>3</v>
      </c>
      <c r="F872">
        <v>0</v>
      </c>
      <c r="G872">
        <v>7</v>
      </c>
    </row>
    <row r="873" spans="1:7" x14ac:dyDescent="0.25">
      <c r="A873" t="s">
        <v>146</v>
      </c>
      <c r="B873">
        <v>0</v>
      </c>
      <c r="C873">
        <v>1</v>
      </c>
      <c r="D873">
        <v>2</v>
      </c>
      <c r="E873">
        <v>2</v>
      </c>
      <c r="F873">
        <v>0</v>
      </c>
      <c r="G873">
        <v>5</v>
      </c>
    </row>
    <row r="874" spans="1:7" x14ac:dyDescent="0.25">
      <c r="A874" t="s">
        <v>146</v>
      </c>
      <c r="B874">
        <v>0</v>
      </c>
      <c r="C874">
        <v>1</v>
      </c>
      <c r="D874">
        <v>3</v>
      </c>
      <c r="E874">
        <v>2</v>
      </c>
      <c r="F874">
        <v>0</v>
      </c>
      <c r="G874">
        <v>3</v>
      </c>
    </row>
    <row r="875" spans="1:7" x14ac:dyDescent="0.25">
      <c r="A875" t="s">
        <v>146</v>
      </c>
      <c r="B875">
        <v>0</v>
      </c>
      <c r="C875">
        <v>1</v>
      </c>
      <c r="D875">
        <v>4</v>
      </c>
      <c r="E875">
        <v>2</v>
      </c>
      <c r="F875">
        <v>0</v>
      </c>
      <c r="G875">
        <v>1</v>
      </c>
    </row>
    <row r="876" spans="1:7" x14ac:dyDescent="0.25">
      <c r="A876" t="s">
        <v>146</v>
      </c>
      <c r="B876">
        <v>0</v>
      </c>
      <c r="C876">
        <v>1</v>
      </c>
      <c r="D876">
        <v>5</v>
      </c>
      <c r="E876">
        <v>3</v>
      </c>
      <c r="F876">
        <v>1</v>
      </c>
      <c r="G876">
        <v>16</v>
      </c>
    </row>
    <row r="877" spans="1:7" x14ac:dyDescent="0.25">
      <c r="A877" t="s">
        <v>146</v>
      </c>
      <c r="B877">
        <v>0</v>
      </c>
      <c r="C877">
        <v>1</v>
      </c>
      <c r="D877">
        <v>7</v>
      </c>
      <c r="E877">
        <v>1</v>
      </c>
      <c r="F877">
        <v>0</v>
      </c>
      <c r="G877">
        <v>15</v>
      </c>
    </row>
    <row r="878" spans="1:7" x14ac:dyDescent="0.25">
      <c r="A878" t="s">
        <v>146</v>
      </c>
      <c r="B878">
        <v>0</v>
      </c>
      <c r="C878">
        <v>1</v>
      </c>
      <c r="D878">
        <v>8</v>
      </c>
      <c r="E878">
        <v>3</v>
      </c>
      <c r="F878">
        <v>0</v>
      </c>
      <c r="G878">
        <v>12</v>
      </c>
    </row>
    <row r="879" spans="1:7" x14ac:dyDescent="0.25">
      <c r="A879" t="s">
        <v>146</v>
      </c>
      <c r="B879">
        <v>0</v>
      </c>
      <c r="C879">
        <v>1</v>
      </c>
      <c r="D879">
        <v>9</v>
      </c>
      <c r="E879">
        <v>1</v>
      </c>
      <c r="F879">
        <v>0</v>
      </c>
      <c r="G879">
        <v>11</v>
      </c>
    </row>
    <row r="880" spans="1:7" x14ac:dyDescent="0.25">
      <c r="A880" t="s">
        <v>146</v>
      </c>
      <c r="B880">
        <v>0</v>
      </c>
      <c r="C880">
        <v>2</v>
      </c>
      <c r="D880">
        <v>0</v>
      </c>
      <c r="E880">
        <v>1</v>
      </c>
      <c r="F880">
        <v>1</v>
      </c>
      <c r="G880">
        <v>17</v>
      </c>
    </row>
    <row r="881" spans="1:7" x14ac:dyDescent="0.25">
      <c r="A881" t="s">
        <v>146</v>
      </c>
      <c r="B881">
        <v>0</v>
      </c>
      <c r="C881">
        <v>2</v>
      </c>
      <c r="D881">
        <v>2</v>
      </c>
      <c r="E881">
        <v>4</v>
      </c>
      <c r="F881">
        <v>0</v>
      </c>
      <c r="G881">
        <v>13</v>
      </c>
    </row>
    <row r="882" spans="1:7" x14ac:dyDescent="0.25">
      <c r="A882" t="s">
        <v>146</v>
      </c>
      <c r="B882">
        <v>0</v>
      </c>
      <c r="C882">
        <v>2</v>
      </c>
      <c r="D882">
        <v>3</v>
      </c>
      <c r="E882">
        <v>4</v>
      </c>
      <c r="F882">
        <v>0</v>
      </c>
      <c r="G882">
        <v>9</v>
      </c>
    </row>
    <row r="883" spans="1:7" x14ac:dyDescent="0.25">
      <c r="A883" t="s">
        <v>146</v>
      </c>
      <c r="B883">
        <v>0</v>
      </c>
      <c r="C883">
        <v>2</v>
      </c>
      <c r="D883">
        <v>4</v>
      </c>
      <c r="E883">
        <v>9</v>
      </c>
      <c r="F883">
        <v>0</v>
      </c>
      <c r="G883">
        <v>0</v>
      </c>
    </row>
    <row r="884" spans="1:7" x14ac:dyDescent="0.25">
      <c r="A884" t="s">
        <v>146</v>
      </c>
      <c r="B884">
        <v>0</v>
      </c>
      <c r="C884">
        <v>2</v>
      </c>
      <c r="D884">
        <v>5</v>
      </c>
      <c r="E884">
        <v>3</v>
      </c>
      <c r="F884">
        <v>1</v>
      </c>
      <c r="G884">
        <v>15</v>
      </c>
    </row>
    <row r="885" spans="1:7" x14ac:dyDescent="0.25">
      <c r="A885" t="s">
        <v>146</v>
      </c>
      <c r="B885">
        <v>0</v>
      </c>
      <c r="C885">
        <v>2</v>
      </c>
      <c r="D885">
        <v>6</v>
      </c>
      <c r="E885">
        <v>5</v>
      </c>
      <c r="F885">
        <v>0</v>
      </c>
      <c r="G885">
        <v>10</v>
      </c>
    </row>
    <row r="886" spans="1:7" x14ac:dyDescent="0.25">
      <c r="A886" t="s">
        <v>146</v>
      </c>
      <c r="B886">
        <v>0</v>
      </c>
      <c r="C886">
        <v>2</v>
      </c>
      <c r="D886">
        <v>7</v>
      </c>
      <c r="E886">
        <v>2</v>
      </c>
      <c r="F886">
        <v>0</v>
      </c>
      <c r="G886">
        <v>8</v>
      </c>
    </row>
    <row r="887" spans="1:7" x14ac:dyDescent="0.25">
      <c r="A887" t="s">
        <v>146</v>
      </c>
      <c r="B887">
        <v>0</v>
      </c>
      <c r="C887">
        <v>2</v>
      </c>
      <c r="D887">
        <v>8</v>
      </c>
      <c r="E887">
        <v>3</v>
      </c>
      <c r="F887">
        <v>0</v>
      </c>
      <c r="G887">
        <v>5</v>
      </c>
    </row>
    <row r="888" spans="1:7" x14ac:dyDescent="0.25">
      <c r="A888" t="s">
        <v>146</v>
      </c>
      <c r="B888">
        <v>0</v>
      </c>
      <c r="C888">
        <v>2</v>
      </c>
      <c r="D888">
        <v>9</v>
      </c>
      <c r="E888">
        <v>3</v>
      </c>
      <c r="F888">
        <v>0</v>
      </c>
      <c r="G888">
        <v>2</v>
      </c>
    </row>
    <row r="889" spans="1:7" x14ac:dyDescent="0.25">
      <c r="A889" t="s">
        <v>146</v>
      </c>
      <c r="B889">
        <v>1</v>
      </c>
      <c r="C889">
        <v>0</v>
      </c>
      <c r="D889">
        <v>5</v>
      </c>
      <c r="E889">
        <v>5</v>
      </c>
      <c r="F889">
        <v>1</v>
      </c>
      <c r="G889">
        <v>13</v>
      </c>
    </row>
    <row r="890" spans="1:7" x14ac:dyDescent="0.25">
      <c r="A890" t="s">
        <v>146</v>
      </c>
      <c r="B890">
        <v>1</v>
      </c>
      <c r="C890">
        <v>0</v>
      </c>
      <c r="D890">
        <v>6</v>
      </c>
      <c r="E890">
        <v>2</v>
      </c>
      <c r="F890">
        <v>0</v>
      </c>
      <c r="G890">
        <v>11</v>
      </c>
    </row>
    <row r="891" spans="1:7" x14ac:dyDescent="0.25">
      <c r="A891" t="s">
        <v>146</v>
      </c>
      <c r="B891">
        <v>1</v>
      </c>
      <c r="C891">
        <v>0</v>
      </c>
      <c r="D891">
        <v>7</v>
      </c>
      <c r="E891">
        <v>2</v>
      </c>
      <c r="F891">
        <v>0</v>
      </c>
      <c r="G891">
        <v>9</v>
      </c>
    </row>
    <row r="892" spans="1:7" x14ac:dyDescent="0.25">
      <c r="A892" t="s">
        <v>146</v>
      </c>
      <c r="B892">
        <v>1</v>
      </c>
      <c r="C892">
        <v>1</v>
      </c>
      <c r="D892">
        <v>5</v>
      </c>
      <c r="E892">
        <v>1</v>
      </c>
      <c r="F892">
        <v>1</v>
      </c>
      <c r="G892">
        <v>17</v>
      </c>
    </row>
    <row r="893" spans="1:7" x14ac:dyDescent="0.25">
      <c r="A893" t="s">
        <v>146</v>
      </c>
      <c r="B893">
        <v>1</v>
      </c>
      <c r="C893">
        <v>1</v>
      </c>
      <c r="D893">
        <v>6</v>
      </c>
      <c r="E893">
        <v>9</v>
      </c>
      <c r="F893">
        <v>0</v>
      </c>
      <c r="G893">
        <v>8</v>
      </c>
    </row>
    <row r="894" spans="1:7" x14ac:dyDescent="0.25">
      <c r="A894" t="s">
        <v>146</v>
      </c>
      <c r="B894">
        <v>1</v>
      </c>
      <c r="C894">
        <v>1</v>
      </c>
      <c r="D894">
        <v>7</v>
      </c>
      <c r="E894">
        <v>5</v>
      </c>
      <c r="F894">
        <v>0</v>
      </c>
      <c r="G894">
        <v>3</v>
      </c>
    </row>
    <row r="895" spans="1:7" x14ac:dyDescent="0.25">
      <c r="A895" t="s">
        <v>146</v>
      </c>
      <c r="B895">
        <v>1</v>
      </c>
      <c r="C895">
        <v>1</v>
      </c>
      <c r="D895">
        <v>8</v>
      </c>
      <c r="E895">
        <v>2</v>
      </c>
      <c r="F895">
        <v>0</v>
      </c>
      <c r="G895">
        <v>1</v>
      </c>
    </row>
    <row r="896" spans="1:7" x14ac:dyDescent="0.25">
      <c r="A896" t="s">
        <v>146</v>
      </c>
      <c r="B896">
        <v>1</v>
      </c>
      <c r="C896">
        <v>1</v>
      </c>
      <c r="D896">
        <v>9</v>
      </c>
      <c r="E896">
        <v>3</v>
      </c>
      <c r="F896">
        <v>1</v>
      </c>
      <c r="G896">
        <v>16</v>
      </c>
    </row>
    <row r="897" spans="1:7" x14ac:dyDescent="0.25">
      <c r="A897" t="s">
        <v>146</v>
      </c>
      <c r="B897">
        <v>1</v>
      </c>
      <c r="C897">
        <v>2</v>
      </c>
      <c r="D897">
        <v>6</v>
      </c>
      <c r="E897">
        <v>4</v>
      </c>
      <c r="F897">
        <v>1</v>
      </c>
      <c r="G897">
        <v>14</v>
      </c>
    </row>
    <row r="898" spans="1:7" x14ac:dyDescent="0.25">
      <c r="A898" t="s">
        <v>146</v>
      </c>
      <c r="B898">
        <v>1</v>
      </c>
      <c r="C898">
        <v>2</v>
      </c>
      <c r="D898">
        <v>7</v>
      </c>
      <c r="E898">
        <v>13</v>
      </c>
      <c r="F898">
        <v>0</v>
      </c>
      <c r="G898">
        <v>1</v>
      </c>
    </row>
    <row r="899" spans="1:7" x14ac:dyDescent="0.25">
      <c r="A899" t="s">
        <v>146</v>
      </c>
      <c r="B899">
        <v>1</v>
      </c>
      <c r="C899">
        <v>2</v>
      </c>
      <c r="D899">
        <v>8</v>
      </c>
      <c r="E899">
        <v>10</v>
      </c>
      <c r="F899">
        <v>1</v>
      </c>
      <c r="G899">
        <v>9</v>
      </c>
    </row>
    <row r="900" spans="1:7" x14ac:dyDescent="0.25">
      <c r="A900" t="s">
        <v>147</v>
      </c>
      <c r="B900">
        <v>0</v>
      </c>
      <c r="C900">
        <v>0</v>
      </c>
      <c r="D900">
        <v>0</v>
      </c>
      <c r="E900">
        <v>13</v>
      </c>
      <c r="F900">
        <v>1</v>
      </c>
      <c r="G900">
        <v>5</v>
      </c>
    </row>
    <row r="901" spans="1:7" x14ac:dyDescent="0.25">
      <c r="A901" t="s">
        <v>147</v>
      </c>
      <c r="B901">
        <v>0</v>
      </c>
      <c r="C901">
        <v>0</v>
      </c>
      <c r="D901">
        <v>1</v>
      </c>
      <c r="E901">
        <v>1</v>
      </c>
      <c r="F901">
        <v>0</v>
      </c>
      <c r="G901">
        <v>4</v>
      </c>
    </row>
    <row r="902" spans="1:7" x14ac:dyDescent="0.25">
      <c r="A902" t="s">
        <v>147</v>
      </c>
      <c r="B902">
        <v>0</v>
      </c>
      <c r="C902">
        <v>0</v>
      </c>
      <c r="D902">
        <v>2</v>
      </c>
      <c r="E902">
        <v>2</v>
      </c>
      <c r="F902">
        <v>0</v>
      </c>
      <c r="G902">
        <v>2</v>
      </c>
    </row>
    <row r="903" spans="1:7" x14ac:dyDescent="0.25">
      <c r="A903" t="s">
        <v>147</v>
      </c>
      <c r="B903">
        <v>0</v>
      </c>
      <c r="C903">
        <v>0</v>
      </c>
      <c r="D903">
        <v>3</v>
      </c>
      <c r="E903">
        <v>1</v>
      </c>
      <c r="F903">
        <v>0</v>
      </c>
      <c r="G903">
        <v>1</v>
      </c>
    </row>
    <row r="904" spans="1:7" x14ac:dyDescent="0.25">
      <c r="A904" t="s">
        <v>147</v>
      </c>
      <c r="B904">
        <v>0</v>
      </c>
      <c r="C904">
        <v>0</v>
      </c>
      <c r="D904">
        <v>4</v>
      </c>
      <c r="E904">
        <v>1</v>
      </c>
      <c r="F904">
        <v>0</v>
      </c>
      <c r="G904">
        <v>0</v>
      </c>
    </row>
    <row r="905" spans="1:7" x14ac:dyDescent="0.25">
      <c r="A905" t="s">
        <v>147</v>
      </c>
      <c r="B905">
        <v>0</v>
      </c>
      <c r="C905">
        <v>0</v>
      </c>
      <c r="D905">
        <v>5</v>
      </c>
      <c r="E905">
        <v>4</v>
      </c>
      <c r="F905">
        <v>1</v>
      </c>
      <c r="G905">
        <v>14</v>
      </c>
    </row>
    <row r="906" spans="1:7" x14ac:dyDescent="0.25">
      <c r="A906" t="s">
        <v>147</v>
      </c>
      <c r="B906">
        <v>0</v>
      </c>
      <c r="C906">
        <v>0</v>
      </c>
      <c r="D906">
        <v>6</v>
      </c>
      <c r="E906">
        <v>5</v>
      </c>
      <c r="F906">
        <v>0</v>
      </c>
      <c r="G906">
        <v>9</v>
      </c>
    </row>
    <row r="907" spans="1:7" x14ac:dyDescent="0.25">
      <c r="A907" t="s">
        <v>147</v>
      </c>
      <c r="B907">
        <v>0</v>
      </c>
      <c r="C907">
        <v>0</v>
      </c>
      <c r="D907">
        <v>7</v>
      </c>
      <c r="E907">
        <v>1</v>
      </c>
      <c r="F907">
        <v>0</v>
      </c>
      <c r="G907">
        <v>8</v>
      </c>
    </row>
    <row r="908" spans="1:7" x14ac:dyDescent="0.25">
      <c r="A908" t="s">
        <v>147</v>
      </c>
      <c r="B908">
        <v>0</v>
      </c>
      <c r="C908">
        <v>0</v>
      </c>
      <c r="D908">
        <v>8</v>
      </c>
      <c r="E908">
        <v>1</v>
      </c>
      <c r="F908">
        <v>0</v>
      </c>
      <c r="G908">
        <v>7</v>
      </c>
    </row>
    <row r="909" spans="1:7" x14ac:dyDescent="0.25">
      <c r="A909" t="s">
        <v>147</v>
      </c>
      <c r="B909">
        <v>0</v>
      </c>
      <c r="C909">
        <v>0</v>
      </c>
      <c r="D909">
        <v>9</v>
      </c>
      <c r="E909">
        <v>0</v>
      </c>
      <c r="F909">
        <v>0</v>
      </c>
      <c r="G909">
        <v>7</v>
      </c>
    </row>
    <row r="910" spans="1:7" x14ac:dyDescent="0.25">
      <c r="A910" t="s">
        <v>147</v>
      </c>
      <c r="B910">
        <v>0</v>
      </c>
      <c r="C910">
        <v>1</v>
      </c>
      <c r="D910">
        <v>0</v>
      </c>
      <c r="E910">
        <v>18</v>
      </c>
      <c r="F910">
        <v>1</v>
      </c>
      <c r="G910">
        <v>0</v>
      </c>
    </row>
    <row r="911" spans="1:7" x14ac:dyDescent="0.25">
      <c r="A911" t="s">
        <v>147</v>
      </c>
      <c r="B911">
        <v>0</v>
      </c>
      <c r="C911">
        <v>1</v>
      </c>
      <c r="D911">
        <v>1</v>
      </c>
      <c r="E911">
        <v>2</v>
      </c>
      <c r="F911">
        <v>1</v>
      </c>
      <c r="G911">
        <v>16</v>
      </c>
    </row>
    <row r="912" spans="1:7" x14ac:dyDescent="0.25">
      <c r="A912" t="s">
        <v>147</v>
      </c>
      <c r="B912">
        <v>0</v>
      </c>
      <c r="C912">
        <v>1</v>
      </c>
      <c r="D912">
        <v>2</v>
      </c>
      <c r="E912">
        <v>1</v>
      </c>
      <c r="F912">
        <v>0</v>
      </c>
      <c r="G912">
        <v>15</v>
      </c>
    </row>
    <row r="913" spans="1:7" x14ac:dyDescent="0.25">
      <c r="A913" t="s">
        <v>147</v>
      </c>
      <c r="B913">
        <v>0</v>
      </c>
      <c r="C913">
        <v>1</v>
      </c>
      <c r="D913">
        <v>3</v>
      </c>
      <c r="E913">
        <v>1</v>
      </c>
      <c r="F913">
        <v>0</v>
      </c>
      <c r="G913">
        <v>14</v>
      </c>
    </row>
    <row r="914" spans="1:7" x14ac:dyDescent="0.25">
      <c r="A914" t="s">
        <v>147</v>
      </c>
      <c r="B914">
        <v>0</v>
      </c>
      <c r="C914">
        <v>1</v>
      </c>
      <c r="D914">
        <v>4</v>
      </c>
      <c r="E914">
        <v>2</v>
      </c>
      <c r="F914">
        <v>0</v>
      </c>
      <c r="G914">
        <v>12</v>
      </c>
    </row>
    <row r="915" spans="1:7" x14ac:dyDescent="0.25">
      <c r="A915" t="s">
        <v>147</v>
      </c>
      <c r="B915">
        <v>0</v>
      </c>
      <c r="C915">
        <v>1</v>
      </c>
      <c r="D915">
        <v>5</v>
      </c>
      <c r="E915">
        <v>3</v>
      </c>
      <c r="F915">
        <v>0</v>
      </c>
      <c r="G915">
        <v>9</v>
      </c>
    </row>
    <row r="916" spans="1:7" x14ac:dyDescent="0.25">
      <c r="A916" t="s">
        <v>147</v>
      </c>
      <c r="B916">
        <v>0</v>
      </c>
      <c r="C916">
        <v>1</v>
      </c>
      <c r="D916">
        <v>7</v>
      </c>
      <c r="E916">
        <v>5</v>
      </c>
      <c r="F916">
        <v>0</v>
      </c>
      <c r="G916">
        <v>4</v>
      </c>
    </row>
    <row r="917" spans="1:7" x14ac:dyDescent="0.25">
      <c r="A917" t="s">
        <v>147</v>
      </c>
      <c r="B917">
        <v>0</v>
      </c>
      <c r="C917">
        <v>1</v>
      </c>
      <c r="D917">
        <v>8</v>
      </c>
      <c r="E917">
        <v>2</v>
      </c>
      <c r="F917">
        <v>0</v>
      </c>
      <c r="G917">
        <v>2</v>
      </c>
    </row>
    <row r="918" spans="1:7" x14ac:dyDescent="0.25">
      <c r="A918" t="s">
        <v>147</v>
      </c>
      <c r="B918">
        <v>0</v>
      </c>
      <c r="C918">
        <v>1</v>
      </c>
      <c r="D918">
        <v>9</v>
      </c>
      <c r="E918">
        <v>1</v>
      </c>
      <c r="F918">
        <v>0</v>
      </c>
      <c r="G918">
        <v>1</v>
      </c>
    </row>
    <row r="919" spans="1:7" x14ac:dyDescent="0.25">
      <c r="A919" t="s">
        <v>147</v>
      </c>
      <c r="B919">
        <v>0</v>
      </c>
      <c r="C919">
        <v>2</v>
      </c>
      <c r="D919">
        <v>0</v>
      </c>
      <c r="E919">
        <v>1</v>
      </c>
      <c r="F919">
        <v>1</v>
      </c>
      <c r="G919">
        <v>17</v>
      </c>
    </row>
    <row r="920" spans="1:7" x14ac:dyDescent="0.25">
      <c r="A920" t="s">
        <v>147</v>
      </c>
      <c r="B920">
        <v>0</v>
      </c>
      <c r="C920">
        <v>2</v>
      </c>
      <c r="D920">
        <v>1</v>
      </c>
      <c r="E920">
        <v>1</v>
      </c>
      <c r="F920">
        <v>0</v>
      </c>
      <c r="G920">
        <v>16</v>
      </c>
    </row>
    <row r="921" spans="1:7" x14ac:dyDescent="0.25">
      <c r="A921" t="s">
        <v>147</v>
      </c>
      <c r="B921">
        <v>0</v>
      </c>
      <c r="C921">
        <v>2</v>
      </c>
      <c r="D921">
        <v>2</v>
      </c>
      <c r="E921">
        <v>1</v>
      </c>
      <c r="F921">
        <v>0</v>
      </c>
      <c r="G921">
        <v>15</v>
      </c>
    </row>
    <row r="922" spans="1:7" x14ac:dyDescent="0.25">
      <c r="A922" t="s">
        <v>147</v>
      </c>
      <c r="B922">
        <v>0</v>
      </c>
      <c r="C922">
        <v>2</v>
      </c>
      <c r="D922">
        <v>3</v>
      </c>
      <c r="E922">
        <v>3</v>
      </c>
      <c r="F922">
        <v>0</v>
      </c>
      <c r="G922">
        <v>12</v>
      </c>
    </row>
    <row r="923" spans="1:7" x14ac:dyDescent="0.25">
      <c r="A923" t="s">
        <v>147</v>
      </c>
      <c r="B923">
        <v>0</v>
      </c>
      <c r="C923">
        <v>2</v>
      </c>
      <c r="D923">
        <v>4</v>
      </c>
      <c r="E923">
        <v>5</v>
      </c>
      <c r="F923">
        <v>0</v>
      </c>
      <c r="G923">
        <v>7</v>
      </c>
    </row>
    <row r="924" spans="1:7" x14ac:dyDescent="0.25">
      <c r="A924" t="s">
        <v>147</v>
      </c>
      <c r="B924">
        <v>0</v>
      </c>
      <c r="C924">
        <v>2</v>
      </c>
      <c r="D924">
        <v>6</v>
      </c>
      <c r="E924">
        <v>1</v>
      </c>
      <c r="F924">
        <v>0</v>
      </c>
      <c r="G924">
        <v>6</v>
      </c>
    </row>
    <row r="925" spans="1:7" x14ac:dyDescent="0.25">
      <c r="A925" t="s">
        <v>147</v>
      </c>
      <c r="B925">
        <v>0</v>
      </c>
      <c r="C925">
        <v>2</v>
      </c>
      <c r="D925">
        <v>8</v>
      </c>
      <c r="E925">
        <v>6</v>
      </c>
      <c r="F925">
        <v>0</v>
      </c>
      <c r="G925">
        <v>0</v>
      </c>
    </row>
    <row r="926" spans="1:7" x14ac:dyDescent="0.25">
      <c r="A926" t="s">
        <v>147</v>
      </c>
      <c r="B926">
        <v>0</v>
      </c>
      <c r="C926">
        <v>2</v>
      </c>
      <c r="D926">
        <v>9</v>
      </c>
      <c r="E926">
        <v>9</v>
      </c>
      <c r="F926">
        <v>1</v>
      </c>
      <c r="G926">
        <v>9</v>
      </c>
    </row>
    <row r="927" spans="1:7" x14ac:dyDescent="0.25">
      <c r="A927" t="s">
        <v>147</v>
      </c>
      <c r="B927">
        <v>1</v>
      </c>
      <c r="C927">
        <v>0</v>
      </c>
      <c r="D927">
        <v>4</v>
      </c>
      <c r="E927">
        <v>2</v>
      </c>
      <c r="F927">
        <v>1</v>
      </c>
      <c r="G927">
        <v>16</v>
      </c>
    </row>
    <row r="928" spans="1:7" x14ac:dyDescent="0.25">
      <c r="A928" t="s">
        <v>147</v>
      </c>
      <c r="B928">
        <v>1</v>
      </c>
      <c r="C928">
        <v>0</v>
      </c>
      <c r="D928">
        <v>5</v>
      </c>
      <c r="E928">
        <v>4</v>
      </c>
      <c r="F928">
        <v>0</v>
      </c>
      <c r="G928">
        <v>12</v>
      </c>
    </row>
    <row r="929" spans="1:7" x14ac:dyDescent="0.25">
      <c r="A929" t="s">
        <v>147</v>
      </c>
      <c r="B929">
        <v>1</v>
      </c>
      <c r="C929">
        <v>0</v>
      </c>
      <c r="D929">
        <v>9</v>
      </c>
      <c r="E929">
        <v>2</v>
      </c>
      <c r="F929">
        <v>0</v>
      </c>
      <c r="G929">
        <v>10</v>
      </c>
    </row>
    <row r="930" spans="1:7" x14ac:dyDescent="0.25">
      <c r="A930" t="s">
        <v>147</v>
      </c>
      <c r="B930">
        <v>1</v>
      </c>
      <c r="C930">
        <v>1</v>
      </c>
      <c r="D930">
        <v>5</v>
      </c>
      <c r="E930">
        <v>3</v>
      </c>
      <c r="F930">
        <v>1</v>
      </c>
      <c r="G930">
        <v>15</v>
      </c>
    </row>
    <row r="931" spans="1:7" x14ac:dyDescent="0.25">
      <c r="A931" t="s">
        <v>147</v>
      </c>
      <c r="B931">
        <v>1</v>
      </c>
      <c r="C931">
        <v>1</v>
      </c>
      <c r="D931">
        <v>6</v>
      </c>
      <c r="E931">
        <v>6</v>
      </c>
      <c r="F931">
        <v>0</v>
      </c>
      <c r="G931">
        <v>9</v>
      </c>
    </row>
    <row r="932" spans="1:7" x14ac:dyDescent="0.25">
      <c r="A932" t="s">
        <v>147</v>
      </c>
      <c r="B932">
        <v>1</v>
      </c>
      <c r="C932">
        <v>2</v>
      </c>
      <c r="D932">
        <v>6</v>
      </c>
      <c r="E932">
        <v>7</v>
      </c>
      <c r="F932">
        <v>1</v>
      </c>
      <c r="G932">
        <v>11</v>
      </c>
    </row>
    <row r="933" spans="1:7" x14ac:dyDescent="0.25">
      <c r="A933" t="s">
        <v>147</v>
      </c>
      <c r="B933">
        <v>1</v>
      </c>
      <c r="C933">
        <v>2</v>
      </c>
      <c r="D933">
        <v>7</v>
      </c>
      <c r="E933">
        <v>19</v>
      </c>
      <c r="F933">
        <v>1</v>
      </c>
      <c r="G933">
        <v>10</v>
      </c>
    </row>
    <row r="934" spans="1:7" x14ac:dyDescent="0.25">
      <c r="A934" t="s">
        <v>148</v>
      </c>
      <c r="B934">
        <v>0</v>
      </c>
      <c r="C934">
        <v>0</v>
      </c>
      <c r="D934">
        <v>0</v>
      </c>
      <c r="E934">
        <v>14</v>
      </c>
      <c r="F934">
        <v>1</v>
      </c>
      <c r="G934">
        <v>4</v>
      </c>
    </row>
    <row r="935" spans="1:7" x14ac:dyDescent="0.25">
      <c r="A935" t="s">
        <v>148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4</v>
      </c>
    </row>
    <row r="936" spans="1:7" x14ac:dyDescent="0.25">
      <c r="A936" t="s">
        <v>148</v>
      </c>
      <c r="B936">
        <v>0</v>
      </c>
      <c r="C936">
        <v>0</v>
      </c>
      <c r="D936">
        <v>2</v>
      </c>
      <c r="E936">
        <v>0</v>
      </c>
      <c r="F936">
        <v>0</v>
      </c>
      <c r="G936">
        <v>4</v>
      </c>
    </row>
    <row r="937" spans="1:7" x14ac:dyDescent="0.25">
      <c r="A937" t="s">
        <v>148</v>
      </c>
      <c r="B937">
        <v>0</v>
      </c>
      <c r="C937">
        <v>0</v>
      </c>
      <c r="D937">
        <v>3</v>
      </c>
      <c r="E937">
        <v>0</v>
      </c>
      <c r="F937">
        <v>0</v>
      </c>
      <c r="G937">
        <v>4</v>
      </c>
    </row>
    <row r="938" spans="1:7" x14ac:dyDescent="0.25">
      <c r="A938" t="s">
        <v>148</v>
      </c>
      <c r="B938">
        <v>0</v>
      </c>
      <c r="C938">
        <v>0</v>
      </c>
      <c r="D938">
        <v>4</v>
      </c>
      <c r="E938">
        <v>0</v>
      </c>
      <c r="F938">
        <v>0</v>
      </c>
      <c r="G938">
        <v>4</v>
      </c>
    </row>
    <row r="939" spans="1:7" x14ac:dyDescent="0.25">
      <c r="A939" t="s">
        <v>148</v>
      </c>
      <c r="B939">
        <v>0</v>
      </c>
      <c r="C939">
        <v>0</v>
      </c>
      <c r="D939">
        <v>5</v>
      </c>
      <c r="E939">
        <v>0</v>
      </c>
      <c r="F939">
        <v>0</v>
      </c>
      <c r="G939">
        <v>4</v>
      </c>
    </row>
    <row r="940" spans="1:7" x14ac:dyDescent="0.25">
      <c r="A940" t="s">
        <v>148</v>
      </c>
      <c r="B940">
        <v>0</v>
      </c>
      <c r="C940">
        <v>0</v>
      </c>
      <c r="D940">
        <v>6</v>
      </c>
      <c r="E940">
        <v>0</v>
      </c>
      <c r="F940">
        <v>0</v>
      </c>
      <c r="G940">
        <v>4</v>
      </c>
    </row>
    <row r="941" spans="1:7" x14ac:dyDescent="0.25">
      <c r="A941" t="s">
        <v>148</v>
      </c>
      <c r="B941">
        <v>0</v>
      </c>
      <c r="C941">
        <v>0</v>
      </c>
      <c r="D941">
        <v>7</v>
      </c>
      <c r="E941">
        <v>0</v>
      </c>
      <c r="F941">
        <v>0</v>
      </c>
      <c r="G941">
        <v>4</v>
      </c>
    </row>
    <row r="942" spans="1:7" x14ac:dyDescent="0.25">
      <c r="A942" t="s">
        <v>148</v>
      </c>
      <c r="B942">
        <v>0</v>
      </c>
      <c r="C942">
        <v>0</v>
      </c>
      <c r="D942">
        <v>8</v>
      </c>
      <c r="E942">
        <v>0</v>
      </c>
      <c r="F942">
        <v>0</v>
      </c>
      <c r="G942">
        <v>4</v>
      </c>
    </row>
    <row r="943" spans="1:7" x14ac:dyDescent="0.25">
      <c r="A943" t="s">
        <v>148</v>
      </c>
      <c r="B943">
        <v>0</v>
      </c>
      <c r="C943">
        <v>0</v>
      </c>
      <c r="D943">
        <v>9</v>
      </c>
      <c r="E943">
        <v>0</v>
      </c>
      <c r="F943">
        <v>0</v>
      </c>
      <c r="G943">
        <v>4</v>
      </c>
    </row>
    <row r="944" spans="1:7" x14ac:dyDescent="0.25">
      <c r="A944" t="s">
        <v>148</v>
      </c>
      <c r="B944">
        <v>0</v>
      </c>
      <c r="C944">
        <v>1</v>
      </c>
      <c r="D944">
        <v>0</v>
      </c>
      <c r="E944">
        <v>23</v>
      </c>
      <c r="F944">
        <v>2</v>
      </c>
      <c r="G944">
        <v>13</v>
      </c>
    </row>
    <row r="945" spans="1:7" x14ac:dyDescent="0.25">
      <c r="A945" t="s">
        <v>148</v>
      </c>
      <c r="B945">
        <v>0</v>
      </c>
      <c r="C945">
        <v>1</v>
      </c>
      <c r="D945">
        <v>1</v>
      </c>
      <c r="E945">
        <v>2</v>
      </c>
      <c r="F945">
        <v>0</v>
      </c>
      <c r="G945">
        <v>11</v>
      </c>
    </row>
    <row r="946" spans="1:7" x14ac:dyDescent="0.25">
      <c r="A946" t="s">
        <v>148</v>
      </c>
      <c r="B946">
        <v>0</v>
      </c>
      <c r="C946">
        <v>1</v>
      </c>
      <c r="D946">
        <v>2</v>
      </c>
      <c r="E946">
        <v>2</v>
      </c>
      <c r="F946">
        <v>0</v>
      </c>
      <c r="G946">
        <v>9</v>
      </c>
    </row>
    <row r="947" spans="1:7" x14ac:dyDescent="0.25">
      <c r="A947" t="s">
        <v>148</v>
      </c>
      <c r="B947">
        <v>0</v>
      </c>
      <c r="C947">
        <v>1</v>
      </c>
      <c r="D947">
        <v>3</v>
      </c>
      <c r="E947">
        <v>3</v>
      </c>
      <c r="F947">
        <v>0</v>
      </c>
      <c r="G947">
        <v>6</v>
      </c>
    </row>
    <row r="948" spans="1:7" x14ac:dyDescent="0.25">
      <c r="A948" t="s">
        <v>148</v>
      </c>
      <c r="B948">
        <v>0</v>
      </c>
      <c r="C948">
        <v>1</v>
      </c>
      <c r="D948">
        <v>4</v>
      </c>
      <c r="E948">
        <v>3</v>
      </c>
      <c r="F948">
        <v>0</v>
      </c>
      <c r="G948">
        <v>3</v>
      </c>
    </row>
    <row r="949" spans="1:7" x14ac:dyDescent="0.25">
      <c r="A949" t="s">
        <v>148</v>
      </c>
      <c r="B949">
        <v>0</v>
      </c>
      <c r="C949">
        <v>1</v>
      </c>
      <c r="D949">
        <v>5</v>
      </c>
      <c r="E949">
        <v>3</v>
      </c>
      <c r="F949">
        <v>0</v>
      </c>
      <c r="G949">
        <v>0</v>
      </c>
    </row>
    <row r="950" spans="1:7" x14ac:dyDescent="0.25">
      <c r="A950" t="s">
        <v>148</v>
      </c>
      <c r="B950">
        <v>0</v>
      </c>
      <c r="C950">
        <v>1</v>
      </c>
      <c r="D950">
        <v>6</v>
      </c>
      <c r="E950">
        <v>7</v>
      </c>
      <c r="F950">
        <v>1</v>
      </c>
      <c r="G950">
        <v>11</v>
      </c>
    </row>
    <row r="951" spans="1:7" x14ac:dyDescent="0.25">
      <c r="A951" t="s">
        <v>148</v>
      </c>
      <c r="B951">
        <v>0</v>
      </c>
      <c r="C951">
        <v>1</v>
      </c>
      <c r="D951">
        <v>7</v>
      </c>
      <c r="E951">
        <v>7</v>
      </c>
      <c r="F951">
        <v>0</v>
      </c>
      <c r="G951">
        <v>4</v>
      </c>
    </row>
    <row r="952" spans="1:7" x14ac:dyDescent="0.25">
      <c r="A952" t="s">
        <v>148</v>
      </c>
      <c r="B952">
        <v>0</v>
      </c>
      <c r="C952">
        <v>1</v>
      </c>
      <c r="D952">
        <v>8</v>
      </c>
      <c r="E952">
        <v>4</v>
      </c>
      <c r="F952">
        <v>0</v>
      </c>
      <c r="G952">
        <v>0</v>
      </c>
    </row>
    <row r="953" spans="1:7" x14ac:dyDescent="0.25">
      <c r="A953" t="s">
        <v>148</v>
      </c>
      <c r="B953">
        <v>0</v>
      </c>
      <c r="C953">
        <v>2</v>
      </c>
      <c r="D953">
        <v>1</v>
      </c>
      <c r="E953">
        <v>1</v>
      </c>
      <c r="F953">
        <v>1</v>
      </c>
      <c r="G953">
        <v>17</v>
      </c>
    </row>
    <row r="954" spans="1:7" x14ac:dyDescent="0.25">
      <c r="A954" t="s">
        <v>148</v>
      </c>
      <c r="B954">
        <v>0</v>
      </c>
      <c r="C954">
        <v>2</v>
      </c>
      <c r="D954">
        <v>2</v>
      </c>
      <c r="E954">
        <v>5</v>
      </c>
      <c r="F954">
        <v>0</v>
      </c>
      <c r="G954">
        <v>12</v>
      </c>
    </row>
    <row r="955" spans="1:7" x14ac:dyDescent="0.25">
      <c r="A955" t="s">
        <v>148</v>
      </c>
      <c r="B955">
        <v>0</v>
      </c>
      <c r="C955">
        <v>2</v>
      </c>
      <c r="D955">
        <v>3</v>
      </c>
      <c r="E955">
        <v>10</v>
      </c>
      <c r="F955">
        <v>0</v>
      </c>
      <c r="G955">
        <v>2</v>
      </c>
    </row>
    <row r="956" spans="1:7" x14ac:dyDescent="0.25">
      <c r="A956" t="s">
        <v>148</v>
      </c>
      <c r="B956">
        <v>0</v>
      </c>
      <c r="C956">
        <v>2</v>
      </c>
      <c r="D956">
        <v>4</v>
      </c>
      <c r="E956">
        <v>10</v>
      </c>
      <c r="F956">
        <v>1</v>
      </c>
      <c r="G956">
        <v>10</v>
      </c>
    </row>
    <row r="957" spans="1:7" x14ac:dyDescent="0.25">
      <c r="A957" t="s">
        <v>148</v>
      </c>
      <c r="B957">
        <v>0</v>
      </c>
      <c r="C957">
        <v>2</v>
      </c>
      <c r="D957">
        <v>5</v>
      </c>
      <c r="E957">
        <v>3</v>
      </c>
      <c r="F957">
        <v>0</v>
      </c>
      <c r="G957">
        <v>7</v>
      </c>
    </row>
    <row r="958" spans="1:7" x14ac:dyDescent="0.25">
      <c r="A958" t="s">
        <v>148</v>
      </c>
      <c r="B958">
        <v>0</v>
      </c>
      <c r="C958">
        <v>2</v>
      </c>
      <c r="D958">
        <v>9</v>
      </c>
      <c r="E958">
        <v>1</v>
      </c>
      <c r="F958">
        <v>0</v>
      </c>
      <c r="G958">
        <v>6</v>
      </c>
    </row>
    <row r="959" spans="1:7" x14ac:dyDescent="0.25">
      <c r="A959" t="s">
        <v>148</v>
      </c>
      <c r="B959">
        <v>1</v>
      </c>
      <c r="C959">
        <v>0</v>
      </c>
      <c r="D959">
        <v>4</v>
      </c>
      <c r="E959">
        <v>1</v>
      </c>
      <c r="F959">
        <v>1</v>
      </c>
      <c r="G959">
        <v>17</v>
      </c>
    </row>
    <row r="960" spans="1:7" x14ac:dyDescent="0.25">
      <c r="A960" t="s">
        <v>148</v>
      </c>
      <c r="B960">
        <v>1</v>
      </c>
      <c r="C960">
        <v>0</v>
      </c>
      <c r="D960">
        <v>5</v>
      </c>
      <c r="E960">
        <v>10</v>
      </c>
      <c r="F960">
        <v>0</v>
      </c>
      <c r="G960">
        <v>7</v>
      </c>
    </row>
    <row r="961" spans="1:7" x14ac:dyDescent="0.25">
      <c r="A961" t="s">
        <v>148</v>
      </c>
      <c r="B961">
        <v>1</v>
      </c>
      <c r="C961">
        <v>0</v>
      </c>
      <c r="D961">
        <v>6</v>
      </c>
      <c r="E961">
        <v>5</v>
      </c>
      <c r="F961">
        <v>0</v>
      </c>
      <c r="G961">
        <v>2</v>
      </c>
    </row>
    <row r="962" spans="1:7" x14ac:dyDescent="0.25">
      <c r="A962" t="s">
        <v>148</v>
      </c>
      <c r="B962">
        <v>1</v>
      </c>
      <c r="C962">
        <v>0</v>
      </c>
      <c r="D962">
        <v>7</v>
      </c>
      <c r="E962">
        <v>7</v>
      </c>
      <c r="F962">
        <v>1</v>
      </c>
      <c r="G962">
        <v>13</v>
      </c>
    </row>
    <row r="963" spans="1:7" x14ac:dyDescent="0.25">
      <c r="A963" t="s">
        <v>148</v>
      </c>
      <c r="B963">
        <v>1</v>
      </c>
      <c r="C963">
        <v>0</v>
      </c>
      <c r="D963">
        <v>8</v>
      </c>
      <c r="E963">
        <v>4</v>
      </c>
      <c r="F963">
        <v>0</v>
      </c>
      <c r="G963">
        <v>9</v>
      </c>
    </row>
    <row r="964" spans="1:7" x14ac:dyDescent="0.25">
      <c r="A964" t="s">
        <v>148</v>
      </c>
      <c r="B964">
        <v>1</v>
      </c>
      <c r="C964">
        <v>1</v>
      </c>
      <c r="D964">
        <v>5</v>
      </c>
      <c r="E964">
        <v>6</v>
      </c>
      <c r="F964">
        <v>1</v>
      </c>
      <c r="G964">
        <v>12</v>
      </c>
    </row>
    <row r="965" spans="1:7" x14ac:dyDescent="0.25">
      <c r="A965" t="s">
        <v>148</v>
      </c>
      <c r="B965">
        <v>1</v>
      </c>
      <c r="C965">
        <v>1</v>
      </c>
      <c r="D965">
        <v>6</v>
      </c>
      <c r="E965">
        <v>11</v>
      </c>
      <c r="F965">
        <v>0</v>
      </c>
      <c r="G965">
        <v>1</v>
      </c>
    </row>
    <row r="966" spans="1:7" x14ac:dyDescent="0.25">
      <c r="A966" t="s">
        <v>148</v>
      </c>
      <c r="B966">
        <v>1</v>
      </c>
      <c r="C966">
        <v>1</v>
      </c>
      <c r="D966">
        <v>8</v>
      </c>
      <c r="E966">
        <v>3</v>
      </c>
      <c r="F966">
        <v>1</v>
      </c>
      <c r="G966">
        <v>16</v>
      </c>
    </row>
    <row r="967" spans="1:7" x14ac:dyDescent="0.25">
      <c r="A967" t="s">
        <v>148</v>
      </c>
      <c r="B967">
        <v>1</v>
      </c>
      <c r="C967">
        <v>1</v>
      </c>
      <c r="D967">
        <v>9</v>
      </c>
      <c r="E967">
        <v>2</v>
      </c>
      <c r="F967">
        <v>0</v>
      </c>
      <c r="G967">
        <v>14</v>
      </c>
    </row>
    <row r="968" spans="1:7" x14ac:dyDescent="0.25">
      <c r="A968" t="s">
        <v>148</v>
      </c>
      <c r="B968">
        <v>1</v>
      </c>
      <c r="C968">
        <v>2</v>
      </c>
      <c r="D968">
        <v>6</v>
      </c>
      <c r="E968">
        <v>4</v>
      </c>
      <c r="F968">
        <v>1</v>
      </c>
      <c r="G968">
        <v>14</v>
      </c>
    </row>
    <row r="969" spans="1:7" x14ac:dyDescent="0.25">
      <c r="A969" t="s">
        <v>148</v>
      </c>
      <c r="B969">
        <v>1</v>
      </c>
      <c r="C969">
        <v>2</v>
      </c>
      <c r="D969">
        <v>7</v>
      </c>
      <c r="E969">
        <v>16</v>
      </c>
      <c r="F969">
        <v>1</v>
      </c>
      <c r="G969">
        <v>16</v>
      </c>
    </row>
    <row r="970" spans="1:7" x14ac:dyDescent="0.25">
      <c r="A970" t="s">
        <v>148</v>
      </c>
      <c r="B970">
        <v>1</v>
      </c>
      <c r="C970">
        <v>2</v>
      </c>
      <c r="D970">
        <v>8</v>
      </c>
      <c r="E970">
        <v>21</v>
      </c>
      <c r="F970">
        <v>1</v>
      </c>
      <c r="G970">
        <v>13</v>
      </c>
    </row>
    <row r="971" spans="1:7" x14ac:dyDescent="0.25">
      <c r="A971" t="s">
        <v>148</v>
      </c>
      <c r="B971">
        <v>1</v>
      </c>
      <c r="C971">
        <v>2</v>
      </c>
      <c r="D971">
        <v>9</v>
      </c>
      <c r="E971">
        <v>19</v>
      </c>
      <c r="F971">
        <v>1</v>
      </c>
      <c r="G971">
        <v>12</v>
      </c>
    </row>
    <row r="972" spans="1:7" x14ac:dyDescent="0.25">
      <c r="A972" t="s">
        <v>149</v>
      </c>
      <c r="B972">
        <v>0</v>
      </c>
      <c r="C972">
        <v>0</v>
      </c>
      <c r="D972">
        <v>0</v>
      </c>
      <c r="E972">
        <v>8</v>
      </c>
      <c r="F972">
        <v>1</v>
      </c>
      <c r="G972">
        <v>10</v>
      </c>
    </row>
    <row r="973" spans="1:7" x14ac:dyDescent="0.25">
      <c r="A973" t="s">
        <v>149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9</v>
      </c>
    </row>
    <row r="974" spans="1:7" x14ac:dyDescent="0.25">
      <c r="A974" t="s">
        <v>149</v>
      </c>
      <c r="B974">
        <v>0</v>
      </c>
      <c r="C974">
        <v>0</v>
      </c>
      <c r="D974">
        <v>2</v>
      </c>
      <c r="E974">
        <v>1</v>
      </c>
      <c r="F974">
        <v>0</v>
      </c>
      <c r="G974">
        <v>8</v>
      </c>
    </row>
    <row r="975" spans="1:7" x14ac:dyDescent="0.25">
      <c r="A975" t="s">
        <v>149</v>
      </c>
      <c r="B975">
        <v>0</v>
      </c>
      <c r="C975">
        <v>0</v>
      </c>
      <c r="D975">
        <v>3</v>
      </c>
      <c r="E975">
        <v>2</v>
      </c>
      <c r="F975">
        <v>0</v>
      </c>
      <c r="G975">
        <v>6</v>
      </c>
    </row>
    <row r="976" spans="1:7" x14ac:dyDescent="0.25">
      <c r="A976" t="s">
        <v>149</v>
      </c>
      <c r="B976">
        <v>0</v>
      </c>
      <c r="C976">
        <v>0</v>
      </c>
      <c r="D976">
        <v>4</v>
      </c>
      <c r="E976">
        <v>0</v>
      </c>
      <c r="F976">
        <v>0</v>
      </c>
      <c r="G976">
        <v>6</v>
      </c>
    </row>
    <row r="977" spans="1:7" x14ac:dyDescent="0.25">
      <c r="A977" t="s">
        <v>149</v>
      </c>
      <c r="B977">
        <v>0</v>
      </c>
      <c r="C977">
        <v>0</v>
      </c>
      <c r="D977">
        <v>5</v>
      </c>
      <c r="E977">
        <v>0</v>
      </c>
      <c r="F977">
        <v>0</v>
      </c>
      <c r="G977">
        <v>6</v>
      </c>
    </row>
    <row r="978" spans="1:7" x14ac:dyDescent="0.25">
      <c r="A978" t="s">
        <v>149</v>
      </c>
      <c r="B978">
        <v>0</v>
      </c>
      <c r="C978">
        <v>0</v>
      </c>
      <c r="D978">
        <v>6</v>
      </c>
      <c r="E978">
        <v>0</v>
      </c>
      <c r="F978">
        <v>0</v>
      </c>
      <c r="G978">
        <v>6</v>
      </c>
    </row>
    <row r="979" spans="1:7" x14ac:dyDescent="0.25">
      <c r="A979" t="s">
        <v>149</v>
      </c>
      <c r="B979">
        <v>0</v>
      </c>
      <c r="C979">
        <v>0</v>
      </c>
      <c r="D979">
        <v>7</v>
      </c>
      <c r="E979">
        <v>0</v>
      </c>
      <c r="F979">
        <v>0</v>
      </c>
      <c r="G979">
        <v>6</v>
      </c>
    </row>
    <row r="980" spans="1:7" x14ac:dyDescent="0.25">
      <c r="A980" t="s">
        <v>149</v>
      </c>
      <c r="B980">
        <v>0</v>
      </c>
      <c r="C980">
        <v>0</v>
      </c>
      <c r="D980">
        <v>8</v>
      </c>
      <c r="E980">
        <v>0</v>
      </c>
      <c r="F980">
        <v>0</v>
      </c>
      <c r="G980">
        <v>6</v>
      </c>
    </row>
    <row r="981" spans="1:7" x14ac:dyDescent="0.25">
      <c r="A981" t="s">
        <v>149</v>
      </c>
      <c r="B981">
        <v>0</v>
      </c>
      <c r="C981">
        <v>0</v>
      </c>
      <c r="D981">
        <v>9</v>
      </c>
      <c r="E981">
        <v>0</v>
      </c>
      <c r="F981">
        <v>0</v>
      </c>
      <c r="G981">
        <v>6</v>
      </c>
    </row>
    <row r="982" spans="1:7" x14ac:dyDescent="0.25">
      <c r="A982" t="s">
        <v>149</v>
      </c>
      <c r="B982">
        <v>0</v>
      </c>
      <c r="C982">
        <v>1</v>
      </c>
      <c r="D982">
        <v>0</v>
      </c>
      <c r="E982">
        <v>27</v>
      </c>
      <c r="F982">
        <v>2</v>
      </c>
      <c r="G982">
        <v>9</v>
      </c>
    </row>
    <row r="983" spans="1:7" x14ac:dyDescent="0.25">
      <c r="A983" t="s">
        <v>149</v>
      </c>
      <c r="B983">
        <v>0</v>
      </c>
      <c r="C983">
        <v>1</v>
      </c>
      <c r="D983">
        <v>1</v>
      </c>
      <c r="E983">
        <v>4</v>
      </c>
      <c r="F983">
        <v>0</v>
      </c>
      <c r="G983">
        <v>5</v>
      </c>
    </row>
    <row r="984" spans="1:7" x14ac:dyDescent="0.25">
      <c r="A984" t="s">
        <v>149</v>
      </c>
      <c r="B984">
        <v>0</v>
      </c>
      <c r="C984">
        <v>1</v>
      </c>
      <c r="D984">
        <v>2</v>
      </c>
      <c r="E984">
        <v>1</v>
      </c>
      <c r="F984">
        <v>0</v>
      </c>
      <c r="G984">
        <v>4</v>
      </c>
    </row>
    <row r="985" spans="1:7" x14ac:dyDescent="0.25">
      <c r="A985" t="s">
        <v>149</v>
      </c>
      <c r="B985">
        <v>0</v>
      </c>
      <c r="C985">
        <v>1</v>
      </c>
      <c r="D985">
        <v>3</v>
      </c>
      <c r="E985">
        <v>2</v>
      </c>
      <c r="F985">
        <v>0</v>
      </c>
      <c r="G985">
        <v>2</v>
      </c>
    </row>
    <row r="986" spans="1:7" x14ac:dyDescent="0.25">
      <c r="A986" t="s">
        <v>149</v>
      </c>
      <c r="B986">
        <v>0</v>
      </c>
      <c r="C986">
        <v>1</v>
      </c>
      <c r="D986">
        <v>4</v>
      </c>
      <c r="E986">
        <v>2</v>
      </c>
      <c r="F986">
        <v>0</v>
      </c>
      <c r="G986">
        <v>0</v>
      </c>
    </row>
    <row r="987" spans="1:7" x14ac:dyDescent="0.25">
      <c r="A987" t="s">
        <v>149</v>
      </c>
      <c r="B987">
        <v>0</v>
      </c>
      <c r="C987">
        <v>1</v>
      </c>
      <c r="D987">
        <v>5</v>
      </c>
      <c r="E987">
        <v>2</v>
      </c>
      <c r="F987">
        <v>1</v>
      </c>
      <c r="G987">
        <v>16</v>
      </c>
    </row>
    <row r="988" spans="1:7" x14ac:dyDescent="0.25">
      <c r="A988" t="s">
        <v>149</v>
      </c>
      <c r="B988">
        <v>0</v>
      </c>
      <c r="C988">
        <v>1</v>
      </c>
      <c r="D988">
        <v>6</v>
      </c>
      <c r="E988">
        <v>2</v>
      </c>
      <c r="F988">
        <v>0</v>
      </c>
      <c r="G988">
        <v>14</v>
      </c>
    </row>
    <row r="989" spans="1:7" x14ac:dyDescent="0.25">
      <c r="A989" t="s">
        <v>149</v>
      </c>
      <c r="B989">
        <v>0</v>
      </c>
      <c r="C989">
        <v>1</v>
      </c>
      <c r="D989">
        <v>7</v>
      </c>
      <c r="E989">
        <v>2</v>
      </c>
      <c r="F989">
        <v>0</v>
      </c>
      <c r="G989">
        <v>12</v>
      </c>
    </row>
    <row r="990" spans="1:7" x14ac:dyDescent="0.25">
      <c r="A990" t="s">
        <v>149</v>
      </c>
      <c r="B990">
        <v>0</v>
      </c>
      <c r="C990">
        <v>1</v>
      </c>
      <c r="D990">
        <v>8</v>
      </c>
      <c r="E990">
        <v>2</v>
      </c>
      <c r="F990">
        <v>0</v>
      </c>
      <c r="G990">
        <v>10</v>
      </c>
    </row>
    <row r="991" spans="1:7" x14ac:dyDescent="0.25">
      <c r="A991" t="s">
        <v>149</v>
      </c>
      <c r="B991">
        <v>0</v>
      </c>
      <c r="C991">
        <v>2</v>
      </c>
      <c r="D991">
        <v>0</v>
      </c>
      <c r="E991">
        <v>1</v>
      </c>
      <c r="F991">
        <v>1</v>
      </c>
      <c r="G991">
        <v>17</v>
      </c>
    </row>
    <row r="992" spans="1:7" x14ac:dyDescent="0.25">
      <c r="A992" t="s">
        <v>149</v>
      </c>
      <c r="B992">
        <v>0</v>
      </c>
      <c r="C992">
        <v>2</v>
      </c>
      <c r="D992">
        <v>2</v>
      </c>
      <c r="E992">
        <v>5</v>
      </c>
      <c r="F992">
        <v>0</v>
      </c>
      <c r="G992">
        <v>12</v>
      </c>
    </row>
    <row r="993" spans="1:7" x14ac:dyDescent="0.25">
      <c r="A993" t="s">
        <v>149</v>
      </c>
      <c r="B993">
        <v>0</v>
      </c>
      <c r="C993">
        <v>2</v>
      </c>
      <c r="D993">
        <v>3</v>
      </c>
      <c r="E993">
        <v>3</v>
      </c>
      <c r="F993">
        <v>0</v>
      </c>
      <c r="G993">
        <v>9</v>
      </c>
    </row>
    <row r="994" spans="1:7" x14ac:dyDescent="0.25">
      <c r="A994" t="s">
        <v>149</v>
      </c>
      <c r="B994">
        <v>0</v>
      </c>
      <c r="C994">
        <v>2</v>
      </c>
      <c r="D994">
        <v>4</v>
      </c>
      <c r="E994">
        <v>6</v>
      </c>
      <c r="F994">
        <v>0</v>
      </c>
      <c r="G994">
        <v>3</v>
      </c>
    </row>
    <row r="995" spans="1:7" x14ac:dyDescent="0.25">
      <c r="A995" t="s">
        <v>149</v>
      </c>
      <c r="B995">
        <v>0</v>
      </c>
      <c r="C995">
        <v>2</v>
      </c>
      <c r="D995">
        <v>5</v>
      </c>
      <c r="E995">
        <v>3</v>
      </c>
      <c r="F995">
        <v>0</v>
      </c>
      <c r="G995">
        <v>0</v>
      </c>
    </row>
    <row r="996" spans="1:7" x14ac:dyDescent="0.25">
      <c r="A996" t="s">
        <v>149</v>
      </c>
      <c r="B996">
        <v>0</v>
      </c>
      <c r="C996">
        <v>2</v>
      </c>
      <c r="D996">
        <v>6</v>
      </c>
      <c r="E996">
        <v>2</v>
      </c>
      <c r="F996">
        <v>1</v>
      </c>
      <c r="G996">
        <v>16</v>
      </c>
    </row>
    <row r="997" spans="1:7" x14ac:dyDescent="0.25">
      <c r="A997" t="s">
        <v>149</v>
      </c>
      <c r="B997">
        <v>0</v>
      </c>
      <c r="C997">
        <v>2</v>
      </c>
      <c r="D997">
        <v>7</v>
      </c>
      <c r="E997">
        <v>4</v>
      </c>
      <c r="F997">
        <v>0</v>
      </c>
      <c r="G997">
        <v>12</v>
      </c>
    </row>
    <row r="998" spans="1:7" x14ac:dyDescent="0.25">
      <c r="A998" t="s">
        <v>149</v>
      </c>
      <c r="B998">
        <v>0</v>
      </c>
      <c r="C998">
        <v>2</v>
      </c>
      <c r="D998">
        <v>8</v>
      </c>
      <c r="E998">
        <v>1</v>
      </c>
      <c r="F998">
        <v>0</v>
      </c>
      <c r="G998">
        <v>11</v>
      </c>
    </row>
    <row r="999" spans="1:7" x14ac:dyDescent="0.25">
      <c r="A999" t="s">
        <v>149</v>
      </c>
      <c r="B999">
        <v>0</v>
      </c>
      <c r="C999">
        <v>2</v>
      </c>
      <c r="D999">
        <v>9</v>
      </c>
      <c r="E999">
        <v>4</v>
      </c>
      <c r="F999">
        <v>0</v>
      </c>
      <c r="G999">
        <v>7</v>
      </c>
    </row>
    <row r="1000" spans="1:7" x14ac:dyDescent="0.25">
      <c r="A1000" t="s">
        <v>149</v>
      </c>
      <c r="B1000">
        <v>1</v>
      </c>
      <c r="C1000">
        <v>0</v>
      </c>
      <c r="D1000">
        <v>4</v>
      </c>
      <c r="E1000">
        <v>6</v>
      </c>
      <c r="F1000">
        <v>1</v>
      </c>
      <c r="G1000">
        <v>12</v>
      </c>
    </row>
    <row r="1001" spans="1:7" x14ac:dyDescent="0.25">
      <c r="A1001" t="s">
        <v>149</v>
      </c>
      <c r="B1001">
        <v>1</v>
      </c>
      <c r="C1001">
        <v>0</v>
      </c>
      <c r="D1001">
        <v>5</v>
      </c>
      <c r="E1001">
        <v>3</v>
      </c>
      <c r="F1001">
        <v>0</v>
      </c>
      <c r="G1001">
        <v>9</v>
      </c>
    </row>
    <row r="1002" spans="1:7" x14ac:dyDescent="0.25">
      <c r="A1002" t="s">
        <v>149</v>
      </c>
      <c r="B1002">
        <v>1</v>
      </c>
      <c r="C1002">
        <v>0</v>
      </c>
      <c r="D1002">
        <v>6</v>
      </c>
      <c r="E1002">
        <v>2</v>
      </c>
      <c r="F1002">
        <v>0</v>
      </c>
      <c r="G1002">
        <v>7</v>
      </c>
    </row>
    <row r="1003" spans="1:7" x14ac:dyDescent="0.25">
      <c r="A1003" t="s">
        <v>149</v>
      </c>
      <c r="B1003">
        <v>1</v>
      </c>
      <c r="C1003">
        <v>1</v>
      </c>
      <c r="D1003">
        <v>5</v>
      </c>
      <c r="E1003">
        <v>6</v>
      </c>
      <c r="F1003">
        <v>1</v>
      </c>
      <c r="G1003">
        <v>12</v>
      </c>
    </row>
    <row r="1004" spans="1:7" x14ac:dyDescent="0.25">
      <c r="A1004" t="s">
        <v>149</v>
      </c>
      <c r="B1004">
        <v>1</v>
      </c>
      <c r="C1004">
        <v>1</v>
      </c>
      <c r="D1004">
        <v>6</v>
      </c>
      <c r="E1004">
        <v>4</v>
      </c>
      <c r="F1004">
        <v>0</v>
      </c>
      <c r="G1004">
        <v>8</v>
      </c>
    </row>
    <row r="1005" spans="1:7" x14ac:dyDescent="0.25">
      <c r="A1005" t="s">
        <v>149</v>
      </c>
      <c r="B1005">
        <v>1</v>
      </c>
      <c r="C1005">
        <v>1</v>
      </c>
      <c r="D1005">
        <v>7</v>
      </c>
      <c r="E1005">
        <v>1</v>
      </c>
      <c r="F1005">
        <v>0</v>
      </c>
      <c r="G1005">
        <v>7</v>
      </c>
    </row>
    <row r="1006" spans="1:7" x14ac:dyDescent="0.25">
      <c r="A1006" t="s">
        <v>149</v>
      </c>
      <c r="B1006">
        <v>1</v>
      </c>
      <c r="C1006">
        <v>1</v>
      </c>
      <c r="D1006">
        <v>8</v>
      </c>
      <c r="E1006">
        <v>3</v>
      </c>
      <c r="F1006">
        <v>0</v>
      </c>
      <c r="G1006">
        <v>4</v>
      </c>
    </row>
    <row r="1007" spans="1:7" x14ac:dyDescent="0.25">
      <c r="A1007" t="s">
        <v>149</v>
      </c>
      <c r="B1007">
        <v>1</v>
      </c>
      <c r="C1007">
        <v>1</v>
      </c>
      <c r="D1007">
        <v>9</v>
      </c>
      <c r="E1007">
        <v>4</v>
      </c>
      <c r="F1007">
        <v>0</v>
      </c>
      <c r="G1007">
        <v>0</v>
      </c>
    </row>
    <row r="1008" spans="1:7" x14ac:dyDescent="0.25">
      <c r="A1008" t="s">
        <v>149</v>
      </c>
      <c r="B1008">
        <v>1</v>
      </c>
      <c r="C1008">
        <v>2</v>
      </c>
      <c r="D1008">
        <v>6</v>
      </c>
      <c r="E1008">
        <v>9</v>
      </c>
      <c r="F1008">
        <v>1</v>
      </c>
      <c r="G1008">
        <v>9</v>
      </c>
    </row>
    <row r="1009" spans="1:7" x14ac:dyDescent="0.25">
      <c r="A1009" t="s">
        <v>149</v>
      </c>
      <c r="B1009">
        <v>1</v>
      </c>
      <c r="C1009">
        <v>2</v>
      </c>
      <c r="D1009">
        <v>7</v>
      </c>
      <c r="E1009">
        <v>22</v>
      </c>
      <c r="F1009">
        <v>1</v>
      </c>
      <c r="G1009">
        <v>5</v>
      </c>
    </row>
    <row r="1010" spans="1:7" x14ac:dyDescent="0.25">
      <c r="A1010" t="s">
        <v>149</v>
      </c>
      <c r="B1010">
        <v>1</v>
      </c>
      <c r="C1010">
        <v>2</v>
      </c>
      <c r="D1010">
        <v>8</v>
      </c>
      <c r="E1010">
        <v>3</v>
      </c>
      <c r="F1010">
        <v>0</v>
      </c>
      <c r="G1010">
        <v>2</v>
      </c>
    </row>
    <row r="1011" spans="1:7" x14ac:dyDescent="0.25">
      <c r="A1011" t="s">
        <v>149</v>
      </c>
      <c r="B1011">
        <v>1</v>
      </c>
      <c r="C1011">
        <v>2</v>
      </c>
      <c r="D1011">
        <v>9</v>
      </c>
      <c r="E1011">
        <v>3</v>
      </c>
      <c r="F1011">
        <v>1</v>
      </c>
      <c r="G1011">
        <v>17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D05F-19CF-493E-84C8-20D96B464695}">
  <sheetPr>
    <tabColor theme="7" tint="0.79998168889431442"/>
  </sheetPr>
  <dimension ref="A1:G566"/>
  <sheetViews>
    <sheetView workbookViewId="0">
      <selection activeCell="H7" sqref="H7"/>
    </sheetView>
  </sheetViews>
  <sheetFormatPr defaultRowHeight="15" x14ac:dyDescent="0.25"/>
  <cols>
    <col min="1" max="1" width="10.85546875" bestFit="1" customWidth="1"/>
    <col min="2" max="2" width="7.28515625" bestFit="1" customWidth="1"/>
    <col min="3" max="3" width="7.42578125" bestFit="1" customWidth="1"/>
    <col min="4" max="4" width="6.85546875" bestFit="1" customWidth="1"/>
    <col min="5" max="5" width="19.42578125" bestFit="1" customWidth="1"/>
    <col min="6" max="6" width="6.7109375" bestFit="1" customWidth="1"/>
    <col min="7" max="7" width="10.85546875" bestFit="1" customWidth="1"/>
  </cols>
  <sheetData>
    <row r="1" spans="1:7" x14ac:dyDescent="0.25">
      <c r="A1" t="s">
        <v>117</v>
      </c>
      <c r="B1" t="s">
        <v>118</v>
      </c>
      <c r="C1" t="s">
        <v>114</v>
      </c>
      <c r="D1" t="s">
        <v>3</v>
      </c>
      <c r="E1" t="s">
        <v>119</v>
      </c>
      <c r="F1" t="s">
        <v>120</v>
      </c>
      <c r="G1" t="s">
        <v>121</v>
      </c>
    </row>
    <row r="2" spans="1:7" x14ac:dyDescent="0.25">
      <c r="A2" t="s">
        <v>126</v>
      </c>
      <c r="B2">
        <v>0</v>
      </c>
      <c r="C2">
        <v>0</v>
      </c>
      <c r="D2">
        <v>0</v>
      </c>
      <c r="E2">
        <v>37</v>
      </c>
      <c r="F2">
        <v>3</v>
      </c>
      <c r="G2">
        <v>17</v>
      </c>
    </row>
    <row r="3" spans="1:7" x14ac:dyDescent="0.25">
      <c r="A3" t="s">
        <v>126</v>
      </c>
      <c r="B3">
        <v>0</v>
      </c>
      <c r="C3">
        <v>0</v>
      </c>
      <c r="D3">
        <v>1</v>
      </c>
      <c r="E3">
        <v>5</v>
      </c>
      <c r="F3">
        <v>0</v>
      </c>
      <c r="G3">
        <v>12</v>
      </c>
    </row>
    <row r="4" spans="1:7" x14ac:dyDescent="0.25">
      <c r="A4" t="s">
        <v>126</v>
      </c>
      <c r="B4">
        <v>0</v>
      </c>
      <c r="C4">
        <v>0</v>
      </c>
      <c r="D4">
        <v>2</v>
      </c>
      <c r="E4">
        <v>4</v>
      </c>
      <c r="F4">
        <v>0</v>
      </c>
      <c r="G4">
        <v>8</v>
      </c>
    </row>
    <row r="5" spans="1:7" x14ac:dyDescent="0.25">
      <c r="A5" t="s">
        <v>126</v>
      </c>
      <c r="B5">
        <v>0</v>
      </c>
      <c r="C5">
        <v>0</v>
      </c>
      <c r="D5">
        <v>3</v>
      </c>
      <c r="E5">
        <v>3</v>
      </c>
      <c r="F5">
        <v>0</v>
      </c>
      <c r="G5">
        <v>5</v>
      </c>
    </row>
    <row r="6" spans="1:7" x14ac:dyDescent="0.25">
      <c r="A6" t="s">
        <v>126</v>
      </c>
      <c r="B6">
        <v>0</v>
      </c>
      <c r="C6">
        <v>0</v>
      </c>
      <c r="D6">
        <v>4</v>
      </c>
      <c r="E6">
        <v>2</v>
      </c>
      <c r="F6">
        <v>0</v>
      </c>
      <c r="G6">
        <v>3</v>
      </c>
    </row>
    <row r="7" spans="1:7" x14ac:dyDescent="0.25">
      <c r="A7" t="s">
        <v>126</v>
      </c>
      <c r="B7">
        <v>0</v>
      </c>
      <c r="C7">
        <v>0</v>
      </c>
      <c r="D7">
        <v>5</v>
      </c>
      <c r="E7">
        <v>6</v>
      </c>
      <c r="F7">
        <v>1</v>
      </c>
      <c r="G7">
        <v>15</v>
      </c>
    </row>
    <row r="8" spans="1:7" x14ac:dyDescent="0.25">
      <c r="A8" t="s">
        <v>126</v>
      </c>
      <c r="B8">
        <v>0</v>
      </c>
      <c r="C8">
        <v>0</v>
      </c>
      <c r="D8">
        <v>6</v>
      </c>
      <c r="E8">
        <v>7</v>
      </c>
      <c r="F8">
        <v>0</v>
      </c>
      <c r="G8">
        <v>8</v>
      </c>
    </row>
    <row r="9" spans="1:7" x14ac:dyDescent="0.25">
      <c r="A9" t="s">
        <v>126</v>
      </c>
      <c r="B9">
        <v>0</v>
      </c>
      <c r="C9">
        <v>0</v>
      </c>
      <c r="D9">
        <v>7</v>
      </c>
      <c r="E9">
        <v>13</v>
      </c>
      <c r="F9">
        <v>1</v>
      </c>
      <c r="G9">
        <v>13</v>
      </c>
    </row>
    <row r="10" spans="1:7" x14ac:dyDescent="0.25">
      <c r="A10" t="s">
        <v>126</v>
      </c>
      <c r="B10">
        <v>0</v>
      </c>
      <c r="C10">
        <v>0</v>
      </c>
      <c r="D10">
        <v>8</v>
      </c>
      <c r="E10">
        <v>4</v>
      </c>
      <c r="F10">
        <v>0</v>
      </c>
      <c r="G10">
        <v>9</v>
      </c>
    </row>
    <row r="11" spans="1:7" x14ac:dyDescent="0.25">
      <c r="A11" t="s">
        <v>126</v>
      </c>
      <c r="B11">
        <v>0</v>
      </c>
      <c r="C11">
        <v>0</v>
      </c>
      <c r="D11">
        <v>9</v>
      </c>
      <c r="E11">
        <v>7</v>
      </c>
      <c r="F11">
        <v>0</v>
      </c>
      <c r="G11">
        <v>2</v>
      </c>
    </row>
    <row r="12" spans="1:7" x14ac:dyDescent="0.25">
      <c r="A12" t="s">
        <v>126</v>
      </c>
      <c r="B12">
        <v>0</v>
      </c>
      <c r="C12">
        <v>1</v>
      </c>
      <c r="D12">
        <v>2</v>
      </c>
      <c r="E12">
        <v>5</v>
      </c>
      <c r="F12">
        <v>1</v>
      </c>
      <c r="G12">
        <v>13</v>
      </c>
    </row>
    <row r="13" spans="1:7" x14ac:dyDescent="0.25">
      <c r="A13" t="s">
        <v>126</v>
      </c>
      <c r="B13">
        <v>0</v>
      </c>
      <c r="C13">
        <v>1</v>
      </c>
      <c r="D13">
        <v>3</v>
      </c>
      <c r="E13">
        <v>12</v>
      </c>
      <c r="F13">
        <v>0</v>
      </c>
      <c r="G13">
        <v>1</v>
      </c>
    </row>
    <row r="14" spans="1:7" x14ac:dyDescent="0.25">
      <c r="A14" t="s">
        <v>126</v>
      </c>
      <c r="B14">
        <v>0</v>
      </c>
      <c r="C14">
        <v>1</v>
      </c>
      <c r="D14">
        <v>4</v>
      </c>
      <c r="E14">
        <v>14</v>
      </c>
      <c r="F14">
        <v>1</v>
      </c>
      <c r="G14">
        <v>5</v>
      </c>
    </row>
    <row r="15" spans="1:7" x14ac:dyDescent="0.25">
      <c r="A15" t="s">
        <v>126</v>
      </c>
      <c r="B15">
        <v>0</v>
      </c>
      <c r="C15">
        <v>1</v>
      </c>
      <c r="D15">
        <v>5</v>
      </c>
      <c r="E15">
        <v>11</v>
      </c>
      <c r="F15">
        <v>1</v>
      </c>
      <c r="G15">
        <v>12</v>
      </c>
    </row>
    <row r="16" spans="1:7" x14ac:dyDescent="0.25">
      <c r="A16" t="s">
        <v>126</v>
      </c>
      <c r="B16">
        <v>0</v>
      </c>
      <c r="C16">
        <v>1</v>
      </c>
      <c r="D16">
        <v>6</v>
      </c>
      <c r="E16">
        <v>2</v>
      </c>
      <c r="F16">
        <v>0</v>
      </c>
      <c r="G16">
        <v>10</v>
      </c>
    </row>
    <row r="17" spans="1:7" x14ac:dyDescent="0.25">
      <c r="A17" t="s">
        <v>126</v>
      </c>
      <c r="B17">
        <v>0</v>
      </c>
      <c r="C17">
        <v>1</v>
      </c>
      <c r="D17">
        <v>8</v>
      </c>
      <c r="E17">
        <v>8</v>
      </c>
      <c r="F17">
        <v>0</v>
      </c>
      <c r="G17">
        <v>2</v>
      </c>
    </row>
    <row r="18" spans="1:7" x14ac:dyDescent="0.25">
      <c r="A18" t="s">
        <v>126</v>
      </c>
      <c r="B18">
        <v>0</v>
      </c>
      <c r="C18">
        <v>1</v>
      </c>
      <c r="D18">
        <v>9</v>
      </c>
      <c r="E18">
        <v>13</v>
      </c>
      <c r="F18">
        <v>1</v>
      </c>
      <c r="G18">
        <v>7</v>
      </c>
    </row>
    <row r="19" spans="1:7" x14ac:dyDescent="0.25">
      <c r="A19" t="s">
        <v>126</v>
      </c>
      <c r="B19">
        <v>0</v>
      </c>
      <c r="C19">
        <v>2</v>
      </c>
      <c r="D19">
        <v>2</v>
      </c>
      <c r="E19">
        <v>1</v>
      </c>
      <c r="F19">
        <v>1</v>
      </c>
      <c r="G19">
        <v>17</v>
      </c>
    </row>
    <row r="20" spans="1:7" x14ac:dyDescent="0.25">
      <c r="A20" t="s">
        <v>126</v>
      </c>
      <c r="B20">
        <v>0</v>
      </c>
      <c r="C20">
        <v>2</v>
      </c>
      <c r="D20">
        <v>3</v>
      </c>
      <c r="E20">
        <v>1</v>
      </c>
      <c r="F20">
        <v>0</v>
      </c>
      <c r="G20">
        <v>16</v>
      </c>
    </row>
    <row r="21" spans="1:7" x14ac:dyDescent="0.25">
      <c r="A21" t="s">
        <v>126</v>
      </c>
      <c r="B21">
        <v>0</v>
      </c>
      <c r="C21">
        <v>2</v>
      </c>
      <c r="D21">
        <v>6</v>
      </c>
      <c r="E21">
        <v>25</v>
      </c>
      <c r="F21">
        <v>1</v>
      </c>
      <c r="G21">
        <v>9</v>
      </c>
    </row>
    <row r="22" spans="1:7" x14ac:dyDescent="0.25">
      <c r="A22" t="s">
        <v>126</v>
      </c>
      <c r="B22">
        <v>0</v>
      </c>
      <c r="C22">
        <v>2</v>
      </c>
      <c r="D22">
        <v>7</v>
      </c>
      <c r="E22">
        <v>27</v>
      </c>
      <c r="F22">
        <v>1</v>
      </c>
      <c r="G22">
        <v>0</v>
      </c>
    </row>
    <row r="23" spans="1:7" x14ac:dyDescent="0.25">
      <c r="A23" t="s">
        <v>126</v>
      </c>
      <c r="B23">
        <v>0</v>
      </c>
      <c r="C23">
        <v>2</v>
      </c>
      <c r="D23">
        <v>8</v>
      </c>
      <c r="E23">
        <v>4</v>
      </c>
      <c r="F23">
        <v>1</v>
      </c>
      <c r="G23">
        <v>14</v>
      </c>
    </row>
    <row r="24" spans="1:7" x14ac:dyDescent="0.25">
      <c r="A24" t="s">
        <v>126</v>
      </c>
      <c r="B24">
        <v>1</v>
      </c>
      <c r="C24">
        <v>0</v>
      </c>
      <c r="D24">
        <v>5</v>
      </c>
      <c r="E24">
        <v>2</v>
      </c>
      <c r="F24">
        <v>1</v>
      </c>
      <c r="G24">
        <v>16</v>
      </c>
    </row>
    <row r="25" spans="1:7" x14ac:dyDescent="0.25">
      <c r="A25" t="s">
        <v>126</v>
      </c>
      <c r="B25">
        <v>1</v>
      </c>
      <c r="C25">
        <v>0</v>
      </c>
      <c r="D25">
        <v>8</v>
      </c>
      <c r="E25">
        <v>19</v>
      </c>
      <c r="F25">
        <v>1</v>
      </c>
      <c r="G25">
        <v>15</v>
      </c>
    </row>
    <row r="26" spans="1:7" x14ac:dyDescent="0.25">
      <c r="A26" t="s">
        <v>126</v>
      </c>
      <c r="B26">
        <v>1</v>
      </c>
      <c r="C26">
        <v>0</v>
      </c>
      <c r="D26">
        <v>9</v>
      </c>
      <c r="E26">
        <v>13</v>
      </c>
      <c r="F26">
        <v>0</v>
      </c>
      <c r="G26">
        <v>2</v>
      </c>
    </row>
    <row r="27" spans="1:7" x14ac:dyDescent="0.25">
      <c r="A27" t="s">
        <v>126</v>
      </c>
      <c r="B27">
        <v>1</v>
      </c>
      <c r="C27">
        <v>1</v>
      </c>
      <c r="D27">
        <v>6</v>
      </c>
      <c r="E27">
        <v>1</v>
      </c>
      <c r="F27">
        <v>1</v>
      </c>
      <c r="G27">
        <v>17</v>
      </c>
    </row>
    <row r="28" spans="1:7" x14ac:dyDescent="0.25">
      <c r="A28" t="s">
        <v>126</v>
      </c>
      <c r="B28">
        <v>1</v>
      </c>
      <c r="C28">
        <v>1</v>
      </c>
      <c r="D28">
        <v>8</v>
      </c>
      <c r="E28">
        <v>16</v>
      </c>
      <c r="F28">
        <v>0</v>
      </c>
      <c r="G28">
        <v>1</v>
      </c>
    </row>
    <row r="29" spans="1:7" x14ac:dyDescent="0.25">
      <c r="A29" t="s">
        <v>126</v>
      </c>
      <c r="B29">
        <v>1</v>
      </c>
      <c r="C29">
        <v>1</v>
      </c>
      <c r="D29">
        <v>9</v>
      </c>
      <c r="E29">
        <v>14</v>
      </c>
      <c r="F29">
        <v>1</v>
      </c>
      <c r="G29">
        <v>5</v>
      </c>
    </row>
    <row r="30" spans="1:7" x14ac:dyDescent="0.25">
      <c r="A30" t="s">
        <v>126</v>
      </c>
      <c r="B30">
        <v>1</v>
      </c>
      <c r="C30">
        <v>2</v>
      </c>
      <c r="D30">
        <v>7</v>
      </c>
      <c r="E30">
        <v>2</v>
      </c>
      <c r="F30">
        <v>1</v>
      </c>
      <c r="G30">
        <v>16</v>
      </c>
    </row>
    <row r="31" spans="1:7" x14ac:dyDescent="0.25">
      <c r="A31" t="s">
        <v>126</v>
      </c>
      <c r="B31">
        <v>1</v>
      </c>
      <c r="C31">
        <v>2</v>
      </c>
      <c r="D31">
        <v>9</v>
      </c>
      <c r="E31">
        <v>8</v>
      </c>
      <c r="F31">
        <v>0</v>
      </c>
      <c r="G31">
        <v>8</v>
      </c>
    </row>
    <row r="32" spans="1:7" x14ac:dyDescent="0.25">
      <c r="A32" t="s">
        <v>150</v>
      </c>
      <c r="B32">
        <v>0</v>
      </c>
      <c r="C32">
        <v>0</v>
      </c>
      <c r="D32">
        <v>0</v>
      </c>
      <c r="E32">
        <v>38</v>
      </c>
      <c r="F32">
        <v>3</v>
      </c>
      <c r="G32">
        <v>16</v>
      </c>
    </row>
    <row r="33" spans="1:7" x14ac:dyDescent="0.25">
      <c r="A33" t="s">
        <v>150</v>
      </c>
      <c r="B33">
        <v>0</v>
      </c>
      <c r="C33">
        <v>0</v>
      </c>
      <c r="D33">
        <v>1</v>
      </c>
      <c r="E33">
        <v>3</v>
      </c>
      <c r="F33">
        <v>0</v>
      </c>
      <c r="G33">
        <v>13</v>
      </c>
    </row>
    <row r="34" spans="1:7" x14ac:dyDescent="0.25">
      <c r="A34" t="s">
        <v>150</v>
      </c>
      <c r="B34">
        <v>0</v>
      </c>
      <c r="C34">
        <v>0</v>
      </c>
      <c r="D34">
        <v>2</v>
      </c>
      <c r="E34">
        <v>4</v>
      </c>
      <c r="F34">
        <v>0</v>
      </c>
      <c r="G34">
        <v>9</v>
      </c>
    </row>
    <row r="35" spans="1:7" x14ac:dyDescent="0.25">
      <c r="A35" t="s">
        <v>150</v>
      </c>
      <c r="B35">
        <v>0</v>
      </c>
      <c r="C35">
        <v>0</v>
      </c>
      <c r="D35">
        <v>3</v>
      </c>
      <c r="E35">
        <v>2</v>
      </c>
      <c r="F35">
        <v>0</v>
      </c>
      <c r="G35">
        <v>7</v>
      </c>
    </row>
    <row r="36" spans="1:7" x14ac:dyDescent="0.25">
      <c r="A36" t="s">
        <v>150</v>
      </c>
      <c r="B36">
        <v>0</v>
      </c>
      <c r="C36">
        <v>0</v>
      </c>
      <c r="D36">
        <v>4</v>
      </c>
      <c r="E36">
        <v>1</v>
      </c>
      <c r="F36">
        <v>0</v>
      </c>
      <c r="G36">
        <v>6</v>
      </c>
    </row>
    <row r="37" spans="1:7" x14ac:dyDescent="0.25">
      <c r="A37" t="s">
        <v>150</v>
      </c>
      <c r="B37">
        <v>0</v>
      </c>
      <c r="C37">
        <v>0</v>
      </c>
      <c r="D37">
        <v>5</v>
      </c>
      <c r="E37">
        <v>2</v>
      </c>
      <c r="F37">
        <v>0</v>
      </c>
      <c r="G37">
        <v>4</v>
      </c>
    </row>
    <row r="38" spans="1:7" x14ac:dyDescent="0.25">
      <c r="A38" t="s">
        <v>150</v>
      </c>
      <c r="B38">
        <v>0</v>
      </c>
      <c r="C38">
        <v>0</v>
      </c>
      <c r="D38">
        <v>6</v>
      </c>
      <c r="E38">
        <v>4</v>
      </c>
      <c r="F38">
        <v>0</v>
      </c>
      <c r="G38">
        <v>0</v>
      </c>
    </row>
    <row r="39" spans="1:7" x14ac:dyDescent="0.25">
      <c r="A39" t="s">
        <v>150</v>
      </c>
      <c r="B39">
        <v>0</v>
      </c>
      <c r="C39">
        <v>0</v>
      </c>
      <c r="D39">
        <v>7</v>
      </c>
      <c r="E39">
        <v>5</v>
      </c>
      <c r="F39">
        <v>1</v>
      </c>
      <c r="G39">
        <v>13</v>
      </c>
    </row>
    <row r="40" spans="1:7" x14ac:dyDescent="0.25">
      <c r="A40" t="s">
        <v>150</v>
      </c>
      <c r="B40">
        <v>0</v>
      </c>
      <c r="C40">
        <v>0</v>
      </c>
      <c r="D40">
        <v>8</v>
      </c>
      <c r="E40">
        <v>1</v>
      </c>
      <c r="F40">
        <v>0</v>
      </c>
      <c r="G40">
        <v>12</v>
      </c>
    </row>
    <row r="41" spans="1:7" x14ac:dyDescent="0.25">
      <c r="A41" t="s">
        <v>150</v>
      </c>
      <c r="B41">
        <v>0</v>
      </c>
      <c r="C41">
        <v>0</v>
      </c>
      <c r="D41">
        <v>9</v>
      </c>
      <c r="E41">
        <v>1</v>
      </c>
      <c r="F41">
        <v>0</v>
      </c>
      <c r="G41">
        <v>11</v>
      </c>
    </row>
    <row r="42" spans="1:7" x14ac:dyDescent="0.25">
      <c r="A42" t="s">
        <v>150</v>
      </c>
      <c r="B42">
        <v>0</v>
      </c>
      <c r="C42">
        <v>1</v>
      </c>
      <c r="D42">
        <v>1</v>
      </c>
      <c r="E42">
        <v>8</v>
      </c>
      <c r="F42">
        <v>1</v>
      </c>
      <c r="G42">
        <v>10</v>
      </c>
    </row>
    <row r="43" spans="1:7" x14ac:dyDescent="0.25">
      <c r="A43" t="s">
        <v>150</v>
      </c>
      <c r="B43">
        <v>0</v>
      </c>
      <c r="C43">
        <v>1</v>
      </c>
      <c r="D43">
        <v>2</v>
      </c>
      <c r="E43">
        <v>8</v>
      </c>
      <c r="F43">
        <v>0</v>
      </c>
      <c r="G43">
        <v>2</v>
      </c>
    </row>
    <row r="44" spans="1:7" x14ac:dyDescent="0.25">
      <c r="A44" t="s">
        <v>150</v>
      </c>
      <c r="B44">
        <v>0</v>
      </c>
      <c r="C44">
        <v>1</v>
      </c>
      <c r="D44">
        <v>3</v>
      </c>
      <c r="E44">
        <v>10</v>
      </c>
      <c r="F44">
        <v>1</v>
      </c>
      <c r="G44">
        <v>10</v>
      </c>
    </row>
    <row r="45" spans="1:7" x14ac:dyDescent="0.25">
      <c r="A45" t="s">
        <v>150</v>
      </c>
      <c r="B45">
        <v>0</v>
      </c>
      <c r="C45">
        <v>1</v>
      </c>
      <c r="D45">
        <v>4</v>
      </c>
      <c r="E45">
        <v>14</v>
      </c>
      <c r="F45">
        <v>1</v>
      </c>
      <c r="G45">
        <v>14</v>
      </c>
    </row>
    <row r="46" spans="1:7" x14ac:dyDescent="0.25">
      <c r="A46" t="s">
        <v>150</v>
      </c>
      <c r="B46">
        <v>0</v>
      </c>
      <c r="C46">
        <v>1</v>
      </c>
      <c r="D46">
        <v>5</v>
      </c>
      <c r="E46">
        <v>8</v>
      </c>
      <c r="F46">
        <v>0</v>
      </c>
      <c r="G46">
        <v>6</v>
      </c>
    </row>
    <row r="47" spans="1:7" x14ac:dyDescent="0.25">
      <c r="A47" t="s">
        <v>150</v>
      </c>
      <c r="B47">
        <v>0</v>
      </c>
      <c r="C47">
        <v>1</v>
      </c>
      <c r="D47">
        <v>6</v>
      </c>
      <c r="E47">
        <v>3</v>
      </c>
      <c r="F47">
        <v>0</v>
      </c>
      <c r="G47">
        <v>3</v>
      </c>
    </row>
    <row r="48" spans="1:7" x14ac:dyDescent="0.25">
      <c r="A48" t="s">
        <v>150</v>
      </c>
      <c r="B48">
        <v>0</v>
      </c>
      <c r="C48">
        <v>1</v>
      </c>
      <c r="D48">
        <v>7</v>
      </c>
      <c r="E48">
        <v>1</v>
      </c>
      <c r="F48">
        <v>0</v>
      </c>
      <c r="G48">
        <v>2</v>
      </c>
    </row>
    <row r="49" spans="1:7" x14ac:dyDescent="0.25">
      <c r="A49" t="s">
        <v>150</v>
      </c>
      <c r="B49">
        <v>0</v>
      </c>
      <c r="C49">
        <v>1</v>
      </c>
      <c r="D49">
        <v>8</v>
      </c>
      <c r="E49">
        <v>1</v>
      </c>
      <c r="F49">
        <v>0</v>
      </c>
      <c r="G49">
        <v>1</v>
      </c>
    </row>
    <row r="50" spans="1:7" x14ac:dyDescent="0.25">
      <c r="A50" t="s">
        <v>150</v>
      </c>
      <c r="B50">
        <v>0</v>
      </c>
      <c r="C50">
        <v>2</v>
      </c>
      <c r="D50">
        <v>2</v>
      </c>
      <c r="E50">
        <v>1</v>
      </c>
      <c r="F50">
        <v>1</v>
      </c>
      <c r="G50">
        <v>17</v>
      </c>
    </row>
    <row r="51" spans="1:7" x14ac:dyDescent="0.25">
      <c r="A51" t="s">
        <v>150</v>
      </c>
      <c r="B51">
        <v>0</v>
      </c>
      <c r="C51">
        <v>2</v>
      </c>
      <c r="D51">
        <v>3</v>
      </c>
      <c r="E51">
        <v>4</v>
      </c>
      <c r="F51">
        <v>0</v>
      </c>
      <c r="G51">
        <v>13</v>
      </c>
    </row>
    <row r="52" spans="1:7" x14ac:dyDescent="0.25">
      <c r="A52" t="s">
        <v>150</v>
      </c>
      <c r="B52">
        <v>0</v>
      </c>
      <c r="C52">
        <v>2</v>
      </c>
      <c r="D52">
        <v>4</v>
      </c>
      <c r="E52">
        <v>4</v>
      </c>
      <c r="F52">
        <v>0</v>
      </c>
      <c r="G52">
        <v>9</v>
      </c>
    </row>
    <row r="53" spans="1:7" x14ac:dyDescent="0.25">
      <c r="A53" t="s">
        <v>150</v>
      </c>
      <c r="B53">
        <v>0</v>
      </c>
      <c r="C53">
        <v>2</v>
      </c>
      <c r="D53">
        <v>5</v>
      </c>
      <c r="E53">
        <v>10</v>
      </c>
      <c r="F53">
        <v>1</v>
      </c>
      <c r="G53">
        <v>17</v>
      </c>
    </row>
    <row r="54" spans="1:7" x14ac:dyDescent="0.25">
      <c r="A54" t="s">
        <v>150</v>
      </c>
      <c r="B54">
        <v>0</v>
      </c>
      <c r="C54">
        <v>2</v>
      </c>
      <c r="D54">
        <v>6</v>
      </c>
      <c r="E54">
        <v>18</v>
      </c>
      <c r="F54">
        <v>1</v>
      </c>
      <c r="G54">
        <v>17</v>
      </c>
    </row>
    <row r="55" spans="1:7" x14ac:dyDescent="0.25">
      <c r="A55" t="s">
        <v>150</v>
      </c>
      <c r="B55">
        <v>0</v>
      </c>
      <c r="C55">
        <v>2</v>
      </c>
      <c r="D55">
        <v>7</v>
      </c>
      <c r="E55">
        <v>15</v>
      </c>
      <c r="F55">
        <v>0</v>
      </c>
      <c r="G55">
        <v>2</v>
      </c>
    </row>
    <row r="56" spans="1:7" x14ac:dyDescent="0.25">
      <c r="A56" t="s">
        <v>150</v>
      </c>
      <c r="B56">
        <v>0</v>
      </c>
      <c r="C56">
        <v>2</v>
      </c>
      <c r="D56">
        <v>8</v>
      </c>
      <c r="E56">
        <v>5</v>
      </c>
      <c r="F56">
        <v>1</v>
      </c>
      <c r="G56">
        <v>15</v>
      </c>
    </row>
    <row r="57" spans="1:7" x14ac:dyDescent="0.25">
      <c r="A57" t="s">
        <v>150</v>
      </c>
      <c r="B57">
        <v>0</v>
      </c>
      <c r="C57">
        <v>2</v>
      </c>
      <c r="D57">
        <v>9</v>
      </c>
      <c r="E57">
        <v>1</v>
      </c>
      <c r="F57">
        <v>0</v>
      </c>
      <c r="G57">
        <v>14</v>
      </c>
    </row>
    <row r="58" spans="1:7" x14ac:dyDescent="0.25">
      <c r="A58" t="s">
        <v>150</v>
      </c>
      <c r="B58">
        <v>1</v>
      </c>
      <c r="C58">
        <v>0</v>
      </c>
      <c r="D58">
        <v>5</v>
      </c>
      <c r="E58">
        <v>1</v>
      </c>
      <c r="F58">
        <v>1</v>
      </c>
      <c r="G58">
        <v>17</v>
      </c>
    </row>
    <row r="59" spans="1:7" x14ac:dyDescent="0.25">
      <c r="A59" t="s">
        <v>150</v>
      </c>
      <c r="B59">
        <v>1</v>
      </c>
      <c r="C59">
        <v>0</v>
      </c>
      <c r="D59">
        <v>7</v>
      </c>
      <c r="E59">
        <v>6</v>
      </c>
      <c r="F59">
        <v>0</v>
      </c>
      <c r="G59">
        <v>11</v>
      </c>
    </row>
    <row r="60" spans="1:7" x14ac:dyDescent="0.25">
      <c r="A60" t="s">
        <v>150</v>
      </c>
      <c r="B60">
        <v>1</v>
      </c>
      <c r="C60">
        <v>0</v>
      </c>
      <c r="D60">
        <v>8</v>
      </c>
      <c r="E60">
        <v>23</v>
      </c>
      <c r="F60">
        <v>1</v>
      </c>
      <c r="G60">
        <v>6</v>
      </c>
    </row>
    <row r="61" spans="1:7" x14ac:dyDescent="0.25">
      <c r="A61" t="s">
        <v>150</v>
      </c>
      <c r="B61">
        <v>1</v>
      </c>
      <c r="C61">
        <v>0</v>
      </c>
      <c r="D61">
        <v>9</v>
      </c>
      <c r="E61">
        <v>9</v>
      </c>
      <c r="F61">
        <v>1</v>
      </c>
      <c r="G61">
        <v>15</v>
      </c>
    </row>
    <row r="62" spans="1:7" x14ac:dyDescent="0.25">
      <c r="A62" t="s">
        <v>150</v>
      </c>
      <c r="B62">
        <v>1</v>
      </c>
      <c r="C62">
        <v>1</v>
      </c>
      <c r="D62">
        <v>5</v>
      </c>
      <c r="E62">
        <v>2</v>
      </c>
      <c r="F62">
        <v>1</v>
      </c>
      <c r="G62">
        <v>16</v>
      </c>
    </row>
    <row r="63" spans="1:7" x14ac:dyDescent="0.25">
      <c r="A63" t="s">
        <v>150</v>
      </c>
      <c r="B63">
        <v>1</v>
      </c>
      <c r="C63">
        <v>1</v>
      </c>
      <c r="D63">
        <v>6</v>
      </c>
      <c r="E63">
        <v>4</v>
      </c>
      <c r="F63">
        <v>0</v>
      </c>
      <c r="G63">
        <v>12</v>
      </c>
    </row>
    <row r="64" spans="1:7" x14ac:dyDescent="0.25">
      <c r="A64" t="s">
        <v>150</v>
      </c>
      <c r="B64">
        <v>1</v>
      </c>
      <c r="C64">
        <v>1</v>
      </c>
      <c r="D64">
        <v>9</v>
      </c>
      <c r="E64">
        <v>22</v>
      </c>
      <c r="F64">
        <v>1</v>
      </c>
      <c r="G64">
        <v>8</v>
      </c>
    </row>
    <row r="65" spans="1:7" x14ac:dyDescent="0.25">
      <c r="A65" t="s">
        <v>150</v>
      </c>
      <c r="B65">
        <v>1</v>
      </c>
      <c r="C65">
        <v>2</v>
      </c>
      <c r="D65">
        <v>7</v>
      </c>
      <c r="E65">
        <v>12</v>
      </c>
      <c r="F65">
        <v>1</v>
      </c>
      <c r="G65">
        <v>6</v>
      </c>
    </row>
    <row r="66" spans="1:7" x14ac:dyDescent="0.25">
      <c r="A66" t="s">
        <v>150</v>
      </c>
      <c r="B66">
        <v>1</v>
      </c>
      <c r="C66">
        <v>2</v>
      </c>
      <c r="D66">
        <v>8</v>
      </c>
      <c r="E66">
        <v>11</v>
      </c>
      <c r="F66">
        <v>1</v>
      </c>
      <c r="G66">
        <v>13</v>
      </c>
    </row>
    <row r="67" spans="1:7" x14ac:dyDescent="0.25">
      <c r="A67" t="s">
        <v>150</v>
      </c>
      <c r="B67">
        <v>1</v>
      </c>
      <c r="C67">
        <v>2</v>
      </c>
      <c r="D67">
        <v>9</v>
      </c>
      <c r="E67">
        <v>18</v>
      </c>
      <c r="F67">
        <v>1</v>
      </c>
      <c r="G67">
        <v>13</v>
      </c>
    </row>
    <row r="68" spans="1:7" x14ac:dyDescent="0.25">
      <c r="A68" t="s">
        <v>151</v>
      </c>
      <c r="B68">
        <v>0</v>
      </c>
      <c r="C68">
        <v>0</v>
      </c>
      <c r="D68">
        <v>0</v>
      </c>
      <c r="E68">
        <v>36</v>
      </c>
      <c r="F68">
        <v>2</v>
      </c>
      <c r="G68">
        <v>0</v>
      </c>
    </row>
    <row r="69" spans="1:7" x14ac:dyDescent="0.25">
      <c r="A69" t="s">
        <v>151</v>
      </c>
      <c r="B69">
        <v>0</v>
      </c>
      <c r="C69">
        <v>0</v>
      </c>
      <c r="D69">
        <v>1</v>
      </c>
      <c r="E69">
        <v>6</v>
      </c>
      <c r="F69">
        <v>1</v>
      </c>
      <c r="G69">
        <v>12</v>
      </c>
    </row>
    <row r="70" spans="1:7" x14ac:dyDescent="0.25">
      <c r="A70" t="s">
        <v>151</v>
      </c>
      <c r="B70">
        <v>0</v>
      </c>
      <c r="C70">
        <v>0</v>
      </c>
      <c r="D70">
        <v>2</v>
      </c>
      <c r="E70">
        <v>6</v>
      </c>
      <c r="F70">
        <v>0</v>
      </c>
      <c r="G70">
        <v>6</v>
      </c>
    </row>
    <row r="71" spans="1:7" x14ac:dyDescent="0.25">
      <c r="A71" t="s">
        <v>151</v>
      </c>
      <c r="B71">
        <v>0</v>
      </c>
      <c r="C71">
        <v>0</v>
      </c>
      <c r="D71">
        <v>3</v>
      </c>
      <c r="E71">
        <v>10</v>
      </c>
      <c r="F71">
        <v>1</v>
      </c>
      <c r="G71">
        <v>14</v>
      </c>
    </row>
    <row r="72" spans="1:7" x14ac:dyDescent="0.25">
      <c r="A72" t="s">
        <v>151</v>
      </c>
      <c r="B72">
        <v>0</v>
      </c>
      <c r="C72">
        <v>0</v>
      </c>
      <c r="D72">
        <v>4</v>
      </c>
      <c r="E72">
        <v>15</v>
      </c>
      <c r="F72">
        <v>1</v>
      </c>
      <c r="G72">
        <v>17</v>
      </c>
    </row>
    <row r="73" spans="1:7" x14ac:dyDescent="0.25">
      <c r="A73" t="s">
        <v>151</v>
      </c>
      <c r="B73">
        <v>0</v>
      </c>
      <c r="C73">
        <v>0</v>
      </c>
      <c r="D73">
        <v>5</v>
      </c>
      <c r="E73">
        <v>0</v>
      </c>
      <c r="F73">
        <v>0</v>
      </c>
      <c r="G73">
        <v>17</v>
      </c>
    </row>
    <row r="74" spans="1:7" x14ac:dyDescent="0.25">
      <c r="A74" t="s">
        <v>151</v>
      </c>
      <c r="B74">
        <v>0</v>
      </c>
      <c r="C74">
        <v>0</v>
      </c>
      <c r="D74">
        <v>6</v>
      </c>
      <c r="E74">
        <v>1</v>
      </c>
      <c r="F74">
        <v>0</v>
      </c>
      <c r="G74">
        <v>16</v>
      </c>
    </row>
    <row r="75" spans="1:7" x14ac:dyDescent="0.25">
      <c r="A75" t="s">
        <v>151</v>
      </c>
      <c r="B75">
        <v>0</v>
      </c>
      <c r="C75">
        <v>0</v>
      </c>
      <c r="D75">
        <v>7</v>
      </c>
      <c r="E75">
        <v>0</v>
      </c>
      <c r="F75">
        <v>0</v>
      </c>
      <c r="G75">
        <v>16</v>
      </c>
    </row>
    <row r="76" spans="1:7" x14ac:dyDescent="0.25">
      <c r="A76" t="s">
        <v>151</v>
      </c>
      <c r="B76">
        <v>0</v>
      </c>
      <c r="C76">
        <v>0</v>
      </c>
      <c r="D76">
        <v>8</v>
      </c>
      <c r="E76">
        <v>0</v>
      </c>
      <c r="F76">
        <v>0</v>
      </c>
      <c r="G76">
        <v>16</v>
      </c>
    </row>
    <row r="77" spans="1:7" x14ac:dyDescent="0.25">
      <c r="A77" t="s">
        <v>151</v>
      </c>
      <c r="B77">
        <v>0</v>
      </c>
      <c r="C77">
        <v>0</v>
      </c>
      <c r="D77">
        <v>9</v>
      </c>
      <c r="E77">
        <v>1</v>
      </c>
      <c r="F77">
        <v>0</v>
      </c>
      <c r="G77">
        <v>15</v>
      </c>
    </row>
    <row r="78" spans="1:7" x14ac:dyDescent="0.25">
      <c r="A78" t="s">
        <v>151</v>
      </c>
      <c r="B78">
        <v>0</v>
      </c>
      <c r="C78">
        <v>1</v>
      </c>
      <c r="D78">
        <v>0</v>
      </c>
      <c r="E78">
        <v>15</v>
      </c>
      <c r="F78">
        <v>1</v>
      </c>
      <c r="G78">
        <v>3</v>
      </c>
    </row>
    <row r="79" spans="1:7" x14ac:dyDescent="0.25">
      <c r="A79" t="s">
        <v>151</v>
      </c>
      <c r="B79">
        <v>0</v>
      </c>
      <c r="C79">
        <v>1</v>
      </c>
      <c r="D79">
        <v>1</v>
      </c>
      <c r="E79">
        <v>4</v>
      </c>
      <c r="F79">
        <v>1</v>
      </c>
      <c r="G79">
        <v>17</v>
      </c>
    </row>
    <row r="80" spans="1:7" x14ac:dyDescent="0.25">
      <c r="A80" t="s">
        <v>151</v>
      </c>
      <c r="B80">
        <v>0</v>
      </c>
      <c r="C80">
        <v>1</v>
      </c>
      <c r="D80">
        <v>2</v>
      </c>
      <c r="E80">
        <v>7</v>
      </c>
      <c r="F80">
        <v>0</v>
      </c>
      <c r="G80">
        <v>10</v>
      </c>
    </row>
    <row r="81" spans="1:7" x14ac:dyDescent="0.25">
      <c r="A81" t="s">
        <v>151</v>
      </c>
      <c r="B81">
        <v>0</v>
      </c>
      <c r="C81">
        <v>1</v>
      </c>
      <c r="D81">
        <v>3</v>
      </c>
      <c r="E81">
        <v>11</v>
      </c>
      <c r="F81">
        <v>1</v>
      </c>
      <c r="G81">
        <v>17</v>
      </c>
    </row>
    <row r="82" spans="1:7" x14ac:dyDescent="0.25">
      <c r="A82" t="s">
        <v>151</v>
      </c>
      <c r="B82">
        <v>0</v>
      </c>
      <c r="C82">
        <v>1</v>
      </c>
      <c r="D82">
        <v>4</v>
      </c>
      <c r="E82">
        <v>7</v>
      </c>
      <c r="F82">
        <v>0</v>
      </c>
      <c r="G82">
        <v>10</v>
      </c>
    </row>
    <row r="83" spans="1:7" x14ac:dyDescent="0.25">
      <c r="A83" t="s">
        <v>151</v>
      </c>
      <c r="B83">
        <v>0</v>
      </c>
      <c r="C83">
        <v>1</v>
      </c>
      <c r="D83">
        <v>5</v>
      </c>
      <c r="E83">
        <v>26</v>
      </c>
      <c r="F83">
        <v>1</v>
      </c>
      <c r="G83">
        <v>2</v>
      </c>
    </row>
    <row r="84" spans="1:7" x14ac:dyDescent="0.25">
      <c r="A84" t="s">
        <v>151</v>
      </c>
      <c r="B84">
        <v>0</v>
      </c>
      <c r="C84">
        <v>1</v>
      </c>
      <c r="D84">
        <v>6</v>
      </c>
      <c r="E84">
        <v>24</v>
      </c>
      <c r="F84">
        <v>2</v>
      </c>
      <c r="G84">
        <v>14</v>
      </c>
    </row>
    <row r="85" spans="1:7" x14ac:dyDescent="0.25">
      <c r="A85" t="s">
        <v>151</v>
      </c>
      <c r="B85">
        <v>0</v>
      </c>
      <c r="C85">
        <v>1</v>
      </c>
      <c r="D85">
        <v>7</v>
      </c>
      <c r="E85">
        <v>9</v>
      </c>
      <c r="F85">
        <v>0</v>
      </c>
      <c r="G85">
        <v>5</v>
      </c>
    </row>
    <row r="86" spans="1:7" x14ac:dyDescent="0.25">
      <c r="A86" t="s">
        <v>151</v>
      </c>
      <c r="B86">
        <v>0</v>
      </c>
      <c r="C86">
        <v>1</v>
      </c>
      <c r="D86">
        <v>8</v>
      </c>
      <c r="E86">
        <v>19</v>
      </c>
      <c r="F86">
        <v>1</v>
      </c>
      <c r="G86">
        <v>4</v>
      </c>
    </row>
    <row r="87" spans="1:7" x14ac:dyDescent="0.25">
      <c r="A87" t="s">
        <v>151</v>
      </c>
      <c r="B87">
        <v>0</v>
      </c>
      <c r="C87">
        <v>1</v>
      </c>
      <c r="D87">
        <v>9</v>
      </c>
      <c r="E87">
        <v>2</v>
      </c>
      <c r="F87">
        <v>0</v>
      </c>
      <c r="G87">
        <v>2</v>
      </c>
    </row>
    <row r="88" spans="1:7" x14ac:dyDescent="0.25">
      <c r="A88" t="s">
        <v>151</v>
      </c>
      <c r="B88">
        <v>0</v>
      </c>
      <c r="C88">
        <v>2</v>
      </c>
      <c r="D88">
        <v>1</v>
      </c>
      <c r="E88">
        <v>4</v>
      </c>
      <c r="F88">
        <v>1</v>
      </c>
      <c r="G88">
        <v>14</v>
      </c>
    </row>
    <row r="89" spans="1:7" x14ac:dyDescent="0.25">
      <c r="A89" t="s">
        <v>151</v>
      </c>
      <c r="B89">
        <v>0</v>
      </c>
      <c r="C89">
        <v>2</v>
      </c>
      <c r="D89">
        <v>2</v>
      </c>
      <c r="E89">
        <v>1</v>
      </c>
      <c r="F89">
        <v>0</v>
      </c>
      <c r="G89">
        <v>13</v>
      </c>
    </row>
    <row r="90" spans="1:7" x14ac:dyDescent="0.25">
      <c r="A90" t="s">
        <v>151</v>
      </c>
      <c r="B90">
        <v>0</v>
      </c>
      <c r="C90">
        <v>2</v>
      </c>
      <c r="D90">
        <v>3</v>
      </c>
      <c r="E90">
        <v>5</v>
      </c>
      <c r="F90">
        <v>0</v>
      </c>
      <c r="G90">
        <v>8</v>
      </c>
    </row>
    <row r="91" spans="1:7" x14ac:dyDescent="0.25">
      <c r="A91" t="s">
        <v>151</v>
      </c>
      <c r="B91">
        <v>0</v>
      </c>
      <c r="C91">
        <v>2</v>
      </c>
      <c r="D91">
        <v>4</v>
      </c>
      <c r="E91">
        <v>3</v>
      </c>
      <c r="F91">
        <v>0</v>
      </c>
      <c r="G91">
        <v>5</v>
      </c>
    </row>
    <row r="92" spans="1:7" x14ac:dyDescent="0.25">
      <c r="A92" t="s">
        <v>151</v>
      </c>
      <c r="B92">
        <v>0</v>
      </c>
      <c r="C92">
        <v>2</v>
      </c>
      <c r="D92">
        <v>5</v>
      </c>
      <c r="E92">
        <v>4</v>
      </c>
      <c r="F92">
        <v>0</v>
      </c>
      <c r="G92">
        <v>1</v>
      </c>
    </row>
    <row r="93" spans="1:7" x14ac:dyDescent="0.25">
      <c r="A93" t="s">
        <v>151</v>
      </c>
      <c r="B93">
        <v>0</v>
      </c>
      <c r="C93">
        <v>2</v>
      </c>
      <c r="D93">
        <v>6</v>
      </c>
      <c r="E93">
        <v>22</v>
      </c>
      <c r="F93">
        <v>2</v>
      </c>
      <c r="G93">
        <v>15</v>
      </c>
    </row>
    <row r="94" spans="1:7" x14ac:dyDescent="0.25">
      <c r="A94" t="s">
        <v>151</v>
      </c>
      <c r="B94">
        <v>0</v>
      </c>
      <c r="C94">
        <v>2</v>
      </c>
      <c r="D94">
        <v>7</v>
      </c>
      <c r="E94">
        <v>18</v>
      </c>
      <c r="F94">
        <v>1</v>
      </c>
      <c r="G94">
        <v>15</v>
      </c>
    </row>
    <row r="95" spans="1:7" x14ac:dyDescent="0.25">
      <c r="A95" t="s">
        <v>151</v>
      </c>
      <c r="B95">
        <v>0</v>
      </c>
      <c r="C95">
        <v>2</v>
      </c>
      <c r="D95">
        <v>8</v>
      </c>
      <c r="E95">
        <v>8</v>
      </c>
      <c r="F95">
        <v>0</v>
      </c>
      <c r="G95">
        <v>7</v>
      </c>
    </row>
    <row r="96" spans="1:7" x14ac:dyDescent="0.25">
      <c r="A96" t="s">
        <v>151</v>
      </c>
      <c r="B96">
        <v>0</v>
      </c>
      <c r="C96">
        <v>2</v>
      </c>
      <c r="D96">
        <v>9</v>
      </c>
      <c r="E96">
        <v>8</v>
      </c>
      <c r="F96">
        <v>1</v>
      </c>
      <c r="G96">
        <v>17</v>
      </c>
    </row>
    <row r="97" spans="1:7" x14ac:dyDescent="0.25">
      <c r="A97" t="s">
        <v>151</v>
      </c>
      <c r="B97">
        <v>1</v>
      </c>
      <c r="C97">
        <v>0</v>
      </c>
      <c r="D97">
        <v>4</v>
      </c>
      <c r="E97">
        <v>7</v>
      </c>
      <c r="F97">
        <v>1</v>
      </c>
      <c r="G97">
        <v>11</v>
      </c>
    </row>
    <row r="98" spans="1:7" x14ac:dyDescent="0.25">
      <c r="A98" t="s">
        <v>151</v>
      </c>
      <c r="B98">
        <v>1</v>
      </c>
      <c r="C98">
        <v>0</v>
      </c>
      <c r="D98">
        <v>5</v>
      </c>
      <c r="E98">
        <v>1</v>
      </c>
      <c r="F98">
        <v>0</v>
      </c>
      <c r="G98">
        <v>10</v>
      </c>
    </row>
    <row r="99" spans="1:7" x14ac:dyDescent="0.25">
      <c r="A99" t="s">
        <v>151</v>
      </c>
      <c r="B99">
        <v>1</v>
      </c>
      <c r="C99">
        <v>0</v>
      </c>
      <c r="D99">
        <v>8</v>
      </c>
      <c r="E99">
        <v>22</v>
      </c>
      <c r="F99">
        <v>1</v>
      </c>
      <c r="G99">
        <v>6</v>
      </c>
    </row>
    <row r="100" spans="1:7" x14ac:dyDescent="0.25">
      <c r="A100" t="s">
        <v>151</v>
      </c>
      <c r="B100">
        <v>1</v>
      </c>
      <c r="C100">
        <v>0</v>
      </c>
      <c r="D100">
        <v>9</v>
      </c>
      <c r="E100">
        <v>13</v>
      </c>
      <c r="F100">
        <v>1</v>
      </c>
      <c r="G100">
        <v>11</v>
      </c>
    </row>
    <row r="101" spans="1:7" x14ac:dyDescent="0.25">
      <c r="A101" t="s">
        <v>151</v>
      </c>
      <c r="B101">
        <v>1</v>
      </c>
      <c r="C101">
        <v>1</v>
      </c>
      <c r="D101">
        <v>5</v>
      </c>
      <c r="E101">
        <v>5</v>
      </c>
      <c r="F101">
        <v>1</v>
      </c>
      <c r="G101">
        <v>13</v>
      </c>
    </row>
    <row r="102" spans="1:7" x14ac:dyDescent="0.25">
      <c r="A102" t="s">
        <v>151</v>
      </c>
      <c r="B102">
        <v>1</v>
      </c>
      <c r="C102">
        <v>1</v>
      </c>
      <c r="D102">
        <v>6</v>
      </c>
      <c r="E102">
        <v>1</v>
      </c>
      <c r="F102">
        <v>0</v>
      </c>
      <c r="G102">
        <v>12</v>
      </c>
    </row>
    <row r="103" spans="1:7" x14ac:dyDescent="0.25">
      <c r="A103" t="s">
        <v>151</v>
      </c>
      <c r="B103">
        <v>1</v>
      </c>
      <c r="C103">
        <v>1</v>
      </c>
      <c r="D103">
        <v>8</v>
      </c>
      <c r="E103">
        <v>12</v>
      </c>
      <c r="F103">
        <v>0</v>
      </c>
      <c r="G103">
        <v>0</v>
      </c>
    </row>
    <row r="104" spans="1:7" x14ac:dyDescent="0.25">
      <c r="A104" t="s">
        <v>151</v>
      </c>
      <c r="B104">
        <v>1</v>
      </c>
      <c r="C104">
        <v>1</v>
      </c>
      <c r="D104">
        <v>9</v>
      </c>
      <c r="E104">
        <v>25</v>
      </c>
      <c r="F104">
        <v>2</v>
      </c>
      <c r="G104">
        <v>11</v>
      </c>
    </row>
    <row r="105" spans="1:7" x14ac:dyDescent="0.25">
      <c r="A105" t="s">
        <v>151</v>
      </c>
      <c r="B105">
        <v>1</v>
      </c>
      <c r="C105">
        <v>2</v>
      </c>
      <c r="D105">
        <v>6</v>
      </c>
      <c r="E105">
        <v>6</v>
      </c>
      <c r="F105">
        <v>1</v>
      </c>
      <c r="G105">
        <v>12</v>
      </c>
    </row>
    <row r="106" spans="1:7" x14ac:dyDescent="0.25">
      <c r="A106" t="s">
        <v>151</v>
      </c>
      <c r="B106">
        <v>1</v>
      </c>
      <c r="C106">
        <v>2</v>
      </c>
      <c r="D106">
        <v>7</v>
      </c>
      <c r="E106">
        <v>12</v>
      </c>
      <c r="F106">
        <v>0</v>
      </c>
      <c r="G106">
        <v>0</v>
      </c>
    </row>
    <row r="107" spans="1:7" x14ac:dyDescent="0.25">
      <c r="A107" t="s">
        <v>151</v>
      </c>
      <c r="B107">
        <v>1</v>
      </c>
      <c r="C107">
        <v>2</v>
      </c>
      <c r="D107">
        <v>8</v>
      </c>
      <c r="E107">
        <v>14</v>
      </c>
      <c r="F107">
        <v>1</v>
      </c>
      <c r="G107">
        <v>4</v>
      </c>
    </row>
    <row r="108" spans="1:7" x14ac:dyDescent="0.25">
      <c r="A108" t="s">
        <v>151</v>
      </c>
      <c r="B108">
        <v>1</v>
      </c>
      <c r="C108">
        <v>2</v>
      </c>
      <c r="D108">
        <v>9</v>
      </c>
      <c r="E108">
        <v>24</v>
      </c>
      <c r="F108">
        <v>2</v>
      </c>
      <c r="G108">
        <v>16</v>
      </c>
    </row>
    <row r="109" spans="1:7" x14ac:dyDescent="0.25">
      <c r="A109" t="s">
        <v>152</v>
      </c>
      <c r="B109">
        <v>0</v>
      </c>
      <c r="C109">
        <v>0</v>
      </c>
      <c r="D109">
        <v>0</v>
      </c>
      <c r="E109">
        <v>22</v>
      </c>
      <c r="F109">
        <v>2</v>
      </c>
      <c r="G109">
        <v>14</v>
      </c>
    </row>
    <row r="110" spans="1:7" x14ac:dyDescent="0.25">
      <c r="A110" t="s">
        <v>152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14</v>
      </c>
    </row>
    <row r="111" spans="1:7" x14ac:dyDescent="0.25">
      <c r="A111" t="s">
        <v>152</v>
      </c>
      <c r="B111">
        <v>0</v>
      </c>
      <c r="C111">
        <v>0</v>
      </c>
      <c r="D111">
        <v>2</v>
      </c>
      <c r="E111">
        <v>0</v>
      </c>
      <c r="F111">
        <v>0</v>
      </c>
      <c r="G111">
        <v>14</v>
      </c>
    </row>
    <row r="112" spans="1:7" x14ac:dyDescent="0.25">
      <c r="A112" t="s">
        <v>152</v>
      </c>
      <c r="B112">
        <v>0</v>
      </c>
      <c r="C112">
        <v>0</v>
      </c>
      <c r="D112">
        <v>3</v>
      </c>
      <c r="E112">
        <v>0</v>
      </c>
      <c r="F112">
        <v>0</v>
      </c>
      <c r="G112">
        <v>14</v>
      </c>
    </row>
    <row r="113" spans="1:7" x14ac:dyDescent="0.25">
      <c r="A113" t="s">
        <v>152</v>
      </c>
      <c r="B113">
        <v>0</v>
      </c>
      <c r="C113">
        <v>0</v>
      </c>
      <c r="D113">
        <v>4</v>
      </c>
      <c r="E113">
        <v>1</v>
      </c>
      <c r="F113">
        <v>0</v>
      </c>
      <c r="G113">
        <v>13</v>
      </c>
    </row>
    <row r="114" spans="1:7" x14ac:dyDescent="0.25">
      <c r="A114" t="s">
        <v>152</v>
      </c>
      <c r="B114">
        <v>0</v>
      </c>
      <c r="C114">
        <v>0</v>
      </c>
      <c r="D114">
        <v>5</v>
      </c>
      <c r="E114">
        <v>0</v>
      </c>
      <c r="F114">
        <v>0</v>
      </c>
      <c r="G114">
        <v>13</v>
      </c>
    </row>
    <row r="115" spans="1:7" x14ac:dyDescent="0.25">
      <c r="A115" t="s">
        <v>152</v>
      </c>
      <c r="B115">
        <v>0</v>
      </c>
      <c r="C115">
        <v>0</v>
      </c>
      <c r="D115">
        <v>6</v>
      </c>
      <c r="E115">
        <v>1</v>
      </c>
      <c r="F115">
        <v>0</v>
      </c>
      <c r="G115">
        <v>12</v>
      </c>
    </row>
    <row r="116" spans="1:7" x14ac:dyDescent="0.25">
      <c r="A116" t="s">
        <v>152</v>
      </c>
      <c r="B116">
        <v>0</v>
      </c>
      <c r="C116">
        <v>0</v>
      </c>
      <c r="D116">
        <v>7</v>
      </c>
      <c r="E116">
        <v>1</v>
      </c>
      <c r="F116">
        <v>0</v>
      </c>
      <c r="G116">
        <v>11</v>
      </c>
    </row>
    <row r="117" spans="1:7" x14ac:dyDescent="0.25">
      <c r="A117" t="s">
        <v>152</v>
      </c>
      <c r="B117">
        <v>0</v>
      </c>
      <c r="C117">
        <v>0</v>
      </c>
      <c r="D117">
        <v>8</v>
      </c>
      <c r="E117">
        <v>0</v>
      </c>
      <c r="F117">
        <v>0</v>
      </c>
      <c r="G117">
        <v>11</v>
      </c>
    </row>
    <row r="118" spans="1:7" x14ac:dyDescent="0.25">
      <c r="A118" t="s">
        <v>152</v>
      </c>
      <c r="B118">
        <v>0</v>
      </c>
      <c r="C118">
        <v>0</v>
      </c>
      <c r="D118">
        <v>9</v>
      </c>
      <c r="E118">
        <v>2</v>
      </c>
      <c r="F118">
        <v>0</v>
      </c>
      <c r="G118">
        <v>9</v>
      </c>
    </row>
    <row r="119" spans="1:7" x14ac:dyDescent="0.25">
      <c r="A119" t="s">
        <v>152</v>
      </c>
      <c r="B119">
        <v>0</v>
      </c>
      <c r="C119">
        <v>1</v>
      </c>
      <c r="D119">
        <v>0</v>
      </c>
      <c r="E119">
        <v>9</v>
      </c>
      <c r="F119">
        <v>1</v>
      </c>
      <c r="G119">
        <v>9</v>
      </c>
    </row>
    <row r="120" spans="1:7" x14ac:dyDescent="0.25">
      <c r="A120" t="s">
        <v>152</v>
      </c>
      <c r="B120">
        <v>0</v>
      </c>
      <c r="C120">
        <v>1</v>
      </c>
      <c r="D120">
        <v>1</v>
      </c>
      <c r="E120">
        <v>12</v>
      </c>
      <c r="F120">
        <v>1</v>
      </c>
      <c r="G120">
        <v>15</v>
      </c>
    </row>
    <row r="121" spans="1:7" x14ac:dyDescent="0.25">
      <c r="A121" t="s">
        <v>152</v>
      </c>
      <c r="B121">
        <v>0</v>
      </c>
      <c r="C121">
        <v>1</v>
      </c>
      <c r="D121">
        <v>2</v>
      </c>
      <c r="E121">
        <v>8</v>
      </c>
      <c r="F121">
        <v>0</v>
      </c>
      <c r="G121">
        <v>7</v>
      </c>
    </row>
    <row r="122" spans="1:7" x14ac:dyDescent="0.25">
      <c r="A122" t="s">
        <v>152</v>
      </c>
      <c r="B122">
        <v>0</v>
      </c>
      <c r="C122">
        <v>1</v>
      </c>
      <c r="D122">
        <v>3</v>
      </c>
      <c r="E122">
        <v>9</v>
      </c>
      <c r="F122">
        <v>1</v>
      </c>
      <c r="G122">
        <v>16</v>
      </c>
    </row>
    <row r="123" spans="1:7" x14ac:dyDescent="0.25">
      <c r="A123" t="s">
        <v>152</v>
      </c>
      <c r="B123">
        <v>0</v>
      </c>
      <c r="C123">
        <v>1</v>
      </c>
      <c r="D123">
        <v>4</v>
      </c>
      <c r="E123">
        <v>10</v>
      </c>
      <c r="F123">
        <v>0</v>
      </c>
      <c r="G123">
        <v>6</v>
      </c>
    </row>
    <row r="124" spans="1:7" x14ac:dyDescent="0.25">
      <c r="A124" t="s">
        <v>152</v>
      </c>
      <c r="B124">
        <v>0</v>
      </c>
      <c r="C124">
        <v>1</v>
      </c>
      <c r="D124">
        <v>5</v>
      </c>
      <c r="E124">
        <v>6</v>
      </c>
      <c r="F124">
        <v>0</v>
      </c>
      <c r="G124">
        <v>0</v>
      </c>
    </row>
    <row r="125" spans="1:7" x14ac:dyDescent="0.25">
      <c r="A125" t="s">
        <v>152</v>
      </c>
      <c r="B125">
        <v>0</v>
      </c>
      <c r="C125">
        <v>1</v>
      </c>
      <c r="D125">
        <v>7</v>
      </c>
      <c r="E125">
        <v>1</v>
      </c>
      <c r="F125">
        <v>1</v>
      </c>
      <c r="G125">
        <v>17</v>
      </c>
    </row>
    <row r="126" spans="1:7" x14ac:dyDescent="0.25">
      <c r="A126" t="s">
        <v>152</v>
      </c>
      <c r="B126">
        <v>0</v>
      </c>
      <c r="C126">
        <v>2</v>
      </c>
      <c r="D126">
        <v>2</v>
      </c>
      <c r="E126">
        <v>1</v>
      </c>
      <c r="F126">
        <v>1</v>
      </c>
      <c r="G126">
        <v>17</v>
      </c>
    </row>
    <row r="127" spans="1:7" x14ac:dyDescent="0.25">
      <c r="A127" t="s">
        <v>152</v>
      </c>
      <c r="B127">
        <v>0</v>
      </c>
      <c r="C127">
        <v>2</v>
      </c>
      <c r="D127">
        <v>3</v>
      </c>
      <c r="E127">
        <v>6</v>
      </c>
      <c r="F127">
        <v>0</v>
      </c>
      <c r="G127">
        <v>11</v>
      </c>
    </row>
    <row r="128" spans="1:7" x14ac:dyDescent="0.25">
      <c r="A128" t="s">
        <v>152</v>
      </c>
      <c r="B128">
        <v>0</v>
      </c>
      <c r="C128">
        <v>2</v>
      </c>
      <c r="D128">
        <v>4</v>
      </c>
      <c r="E128">
        <v>1</v>
      </c>
      <c r="F128">
        <v>0</v>
      </c>
      <c r="G128">
        <v>10</v>
      </c>
    </row>
    <row r="129" spans="1:7" x14ac:dyDescent="0.25">
      <c r="A129" t="s">
        <v>152</v>
      </c>
      <c r="B129">
        <v>0</v>
      </c>
      <c r="C129">
        <v>2</v>
      </c>
      <c r="D129">
        <v>5</v>
      </c>
      <c r="E129">
        <v>5</v>
      </c>
      <c r="F129">
        <v>0</v>
      </c>
      <c r="G129">
        <v>5</v>
      </c>
    </row>
    <row r="130" spans="1:7" x14ac:dyDescent="0.25">
      <c r="A130" t="s">
        <v>152</v>
      </c>
      <c r="B130">
        <v>0</v>
      </c>
      <c r="C130">
        <v>2</v>
      </c>
      <c r="D130">
        <v>6</v>
      </c>
      <c r="E130">
        <v>19</v>
      </c>
      <c r="F130">
        <v>1</v>
      </c>
      <c r="G130">
        <v>4</v>
      </c>
    </row>
    <row r="131" spans="1:7" x14ac:dyDescent="0.25">
      <c r="A131" t="s">
        <v>152</v>
      </c>
      <c r="B131">
        <v>0</v>
      </c>
      <c r="C131">
        <v>2</v>
      </c>
      <c r="D131">
        <v>7</v>
      </c>
      <c r="E131">
        <v>11</v>
      </c>
      <c r="F131">
        <v>1</v>
      </c>
      <c r="G131">
        <v>11</v>
      </c>
    </row>
    <row r="132" spans="1:7" x14ac:dyDescent="0.25">
      <c r="A132" t="s">
        <v>152</v>
      </c>
      <c r="B132">
        <v>0</v>
      </c>
      <c r="C132">
        <v>2</v>
      </c>
      <c r="D132">
        <v>8</v>
      </c>
      <c r="E132">
        <v>1</v>
      </c>
      <c r="F132">
        <v>0</v>
      </c>
      <c r="G132">
        <v>10</v>
      </c>
    </row>
    <row r="133" spans="1:7" x14ac:dyDescent="0.25">
      <c r="A133" t="s">
        <v>152</v>
      </c>
      <c r="B133">
        <v>0</v>
      </c>
      <c r="C133">
        <v>2</v>
      </c>
      <c r="D133">
        <v>9</v>
      </c>
      <c r="E133">
        <v>1</v>
      </c>
      <c r="F133">
        <v>0</v>
      </c>
      <c r="G133">
        <v>9</v>
      </c>
    </row>
    <row r="134" spans="1:7" x14ac:dyDescent="0.25">
      <c r="A134" t="s">
        <v>152</v>
      </c>
      <c r="B134">
        <v>1</v>
      </c>
      <c r="C134">
        <v>0</v>
      </c>
      <c r="D134">
        <v>4</v>
      </c>
      <c r="E134">
        <v>4</v>
      </c>
      <c r="F134">
        <v>1</v>
      </c>
      <c r="G134">
        <v>14</v>
      </c>
    </row>
    <row r="135" spans="1:7" x14ac:dyDescent="0.25">
      <c r="A135" t="s">
        <v>152</v>
      </c>
      <c r="B135">
        <v>1</v>
      </c>
      <c r="C135">
        <v>0</v>
      </c>
      <c r="D135">
        <v>8</v>
      </c>
      <c r="E135">
        <v>3</v>
      </c>
      <c r="F135">
        <v>0</v>
      </c>
      <c r="G135">
        <v>11</v>
      </c>
    </row>
    <row r="136" spans="1:7" x14ac:dyDescent="0.25">
      <c r="A136" t="s">
        <v>152</v>
      </c>
      <c r="B136">
        <v>1</v>
      </c>
      <c r="C136">
        <v>0</v>
      </c>
      <c r="D136">
        <v>9</v>
      </c>
      <c r="E136">
        <v>2</v>
      </c>
      <c r="F136">
        <v>0</v>
      </c>
      <c r="G136">
        <v>9</v>
      </c>
    </row>
    <row r="137" spans="1:7" x14ac:dyDescent="0.25">
      <c r="A137" t="s">
        <v>152</v>
      </c>
      <c r="B137">
        <v>1</v>
      </c>
      <c r="C137">
        <v>1</v>
      </c>
      <c r="D137">
        <v>5</v>
      </c>
      <c r="E137">
        <v>7</v>
      </c>
      <c r="F137">
        <v>1</v>
      </c>
      <c r="G137">
        <v>11</v>
      </c>
    </row>
    <row r="138" spans="1:7" x14ac:dyDescent="0.25">
      <c r="A138" t="s">
        <v>152</v>
      </c>
      <c r="B138">
        <v>1</v>
      </c>
      <c r="C138">
        <v>1</v>
      </c>
      <c r="D138">
        <v>6</v>
      </c>
      <c r="E138">
        <v>4</v>
      </c>
      <c r="F138">
        <v>0</v>
      </c>
      <c r="G138">
        <v>7</v>
      </c>
    </row>
    <row r="139" spans="1:7" x14ac:dyDescent="0.25">
      <c r="A139" t="s">
        <v>152</v>
      </c>
      <c r="B139">
        <v>1</v>
      </c>
      <c r="C139">
        <v>1</v>
      </c>
      <c r="D139">
        <v>9</v>
      </c>
      <c r="E139">
        <v>2</v>
      </c>
      <c r="F139">
        <v>0</v>
      </c>
      <c r="G139">
        <v>5</v>
      </c>
    </row>
    <row r="140" spans="1:7" x14ac:dyDescent="0.25">
      <c r="A140" t="s">
        <v>152</v>
      </c>
      <c r="B140">
        <v>1</v>
      </c>
      <c r="C140">
        <v>2</v>
      </c>
      <c r="D140">
        <v>6</v>
      </c>
      <c r="E140">
        <v>4</v>
      </c>
      <c r="F140">
        <v>1</v>
      </c>
      <c r="G140">
        <v>14</v>
      </c>
    </row>
    <row r="141" spans="1:7" x14ac:dyDescent="0.25">
      <c r="A141" t="s">
        <v>152</v>
      </c>
      <c r="B141">
        <v>1</v>
      </c>
      <c r="C141">
        <v>2</v>
      </c>
      <c r="D141">
        <v>7</v>
      </c>
      <c r="E141">
        <v>23</v>
      </c>
      <c r="F141">
        <v>1</v>
      </c>
      <c r="G141">
        <v>9</v>
      </c>
    </row>
    <row r="142" spans="1:7" x14ac:dyDescent="0.25">
      <c r="A142" t="s">
        <v>152</v>
      </c>
      <c r="B142">
        <v>1</v>
      </c>
      <c r="C142">
        <v>2</v>
      </c>
      <c r="D142">
        <v>8</v>
      </c>
      <c r="E142">
        <v>29</v>
      </c>
      <c r="F142">
        <v>2</v>
      </c>
      <c r="G142">
        <v>16</v>
      </c>
    </row>
    <row r="143" spans="1:7" x14ac:dyDescent="0.25">
      <c r="A143" t="s">
        <v>152</v>
      </c>
      <c r="B143">
        <v>1</v>
      </c>
      <c r="C143">
        <v>2</v>
      </c>
      <c r="D143">
        <v>9</v>
      </c>
      <c r="E143">
        <v>36</v>
      </c>
      <c r="F143">
        <v>2</v>
      </c>
      <c r="G143">
        <v>16</v>
      </c>
    </row>
    <row r="144" spans="1:7" x14ac:dyDescent="0.25">
      <c r="A144" t="s">
        <v>153</v>
      </c>
      <c r="B144">
        <v>0</v>
      </c>
      <c r="C144">
        <v>0</v>
      </c>
      <c r="D144">
        <v>0</v>
      </c>
      <c r="E144">
        <v>14</v>
      </c>
      <c r="F144">
        <v>1</v>
      </c>
      <c r="G144">
        <v>4</v>
      </c>
    </row>
    <row r="145" spans="1:7" x14ac:dyDescent="0.25">
      <c r="A145" t="s">
        <v>153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4</v>
      </c>
    </row>
    <row r="146" spans="1:7" x14ac:dyDescent="0.25">
      <c r="A146" t="s">
        <v>153</v>
      </c>
      <c r="B146">
        <v>0</v>
      </c>
      <c r="C146">
        <v>0</v>
      </c>
      <c r="D146">
        <v>2</v>
      </c>
      <c r="E146">
        <v>0</v>
      </c>
      <c r="F146">
        <v>0</v>
      </c>
      <c r="G146">
        <v>4</v>
      </c>
    </row>
    <row r="147" spans="1:7" x14ac:dyDescent="0.25">
      <c r="A147" t="s">
        <v>153</v>
      </c>
      <c r="B147">
        <v>0</v>
      </c>
      <c r="C147">
        <v>0</v>
      </c>
      <c r="D147">
        <v>3</v>
      </c>
      <c r="E147">
        <v>0</v>
      </c>
      <c r="F147">
        <v>0</v>
      </c>
      <c r="G147">
        <v>4</v>
      </c>
    </row>
    <row r="148" spans="1:7" x14ac:dyDescent="0.25">
      <c r="A148" t="s">
        <v>153</v>
      </c>
      <c r="B148">
        <v>0</v>
      </c>
      <c r="C148">
        <v>0</v>
      </c>
      <c r="D148">
        <v>4</v>
      </c>
      <c r="E148">
        <v>0</v>
      </c>
      <c r="F148">
        <v>0</v>
      </c>
      <c r="G148">
        <v>4</v>
      </c>
    </row>
    <row r="149" spans="1:7" x14ac:dyDescent="0.25">
      <c r="A149" t="s">
        <v>153</v>
      </c>
      <c r="B149">
        <v>0</v>
      </c>
      <c r="C149">
        <v>0</v>
      </c>
      <c r="D149">
        <v>5</v>
      </c>
      <c r="E149">
        <v>0</v>
      </c>
      <c r="F149">
        <v>0</v>
      </c>
      <c r="G149">
        <v>4</v>
      </c>
    </row>
    <row r="150" spans="1:7" x14ac:dyDescent="0.25">
      <c r="A150" t="s">
        <v>153</v>
      </c>
      <c r="B150">
        <v>0</v>
      </c>
      <c r="C150">
        <v>0</v>
      </c>
      <c r="D150">
        <v>6</v>
      </c>
      <c r="E150">
        <v>0</v>
      </c>
      <c r="F150">
        <v>0</v>
      </c>
      <c r="G150">
        <v>4</v>
      </c>
    </row>
    <row r="151" spans="1:7" x14ac:dyDescent="0.25">
      <c r="A151" t="s">
        <v>153</v>
      </c>
      <c r="B151">
        <v>0</v>
      </c>
      <c r="C151">
        <v>0</v>
      </c>
      <c r="D151">
        <v>7</v>
      </c>
      <c r="E151">
        <v>0</v>
      </c>
      <c r="F151">
        <v>0</v>
      </c>
      <c r="G151">
        <v>4</v>
      </c>
    </row>
    <row r="152" spans="1:7" x14ac:dyDescent="0.25">
      <c r="A152" t="s">
        <v>153</v>
      </c>
      <c r="B152">
        <v>0</v>
      </c>
      <c r="C152">
        <v>0</v>
      </c>
      <c r="D152">
        <v>8</v>
      </c>
      <c r="E152">
        <v>0</v>
      </c>
      <c r="F152">
        <v>0</v>
      </c>
      <c r="G152">
        <v>4</v>
      </c>
    </row>
    <row r="153" spans="1:7" x14ac:dyDescent="0.25">
      <c r="A153" t="s">
        <v>153</v>
      </c>
      <c r="B153">
        <v>0</v>
      </c>
      <c r="C153">
        <v>0</v>
      </c>
      <c r="D153">
        <v>9</v>
      </c>
      <c r="E153">
        <v>0</v>
      </c>
      <c r="F153">
        <v>0</v>
      </c>
      <c r="G153">
        <v>4</v>
      </c>
    </row>
    <row r="154" spans="1:7" x14ac:dyDescent="0.25">
      <c r="A154" t="s">
        <v>153</v>
      </c>
      <c r="B154">
        <v>0</v>
      </c>
      <c r="C154">
        <v>1</v>
      </c>
      <c r="D154">
        <v>0</v>
      </c>
      <c r="E154">
        <v>9</v>
      </c>
      <c r="F154">
        <v>1</v>
      </c>
      <c r="G154">
        <v>9</v>
      </c>
    </row>
    <row r="155" spans="1:7" x14ac:dyDescent="0.25">
      <c r="A155" t="s">
        <v>153</v>
      </c>
      <c r="B155">
        <v>0</v>
      </c>
      <c r="C155">
        <v>1</v>
      </c>
      <c r="D155">
        <v>1</v>
      </c>
      <c r="E155">
        <v>3</v>
      </c>
      <c r="F155">
        <v>0</v>
      </c>
      <c r="G155">
        <v>6</v>
      </c>
    </row>
    <row r="156" spans="1:7" x14ac:dyDescent="0.25">
      <c r="A156" t="s">
        <v>153</v>
      </c>
      <c r="B156">
        <v>0</v>
      </c>
      <c r="C156">
        <v>1</v>
      </c>
      <c r="D156">
        <v>2</v>
      </c>
      <c r="E156">
        <v>5</v>
      </c>
      <c r="F156">
        <v>0</v>
      </c>
      <c r="G156">
        <v>1</v>
      </c>
    </row>
    <row r="157" spans="1:7" x14ac:dyDescent="0.25">
      <c r="A157" t="s">
        <v>153</v>
      </c>
      <c r="B157">
        <v>0</v>
      </c>
      <c r="C157">
        <v>1</v>
      </c>
      <c r="D157">
        <v>3</v>
      </c>
      <c r="E157">
        <v>4</v>
      </c>
      <c r="F157">
        <v>1</v>
      </c>
      <c r="G157">
        <v>15</v>
      </c>
    </row>
    <row r="158" spans="1:7" x14ac:dyDescent="0.25">
      <c r="A158" t="s">
        <v>153</v>
      </c>
      <c r="B158">
        <v>0</v>
      </c>
      <c r="C158">
        <v>1</v>
      </c>
      <c r="D158">
        <v>4</v>
      </c>
      <c r="E158">
        <v>8</v>
      </c>
      <c r="F158">
        <v>0</v>
      </c>
      <c r="G158">
        <v>7</v>
      </c>
    </row>
    <row r="159" spans="1:7" x14ac:dyDescent="0.25">
      <c r="A159" t="s">
        <v>153</v>
      </c>
      <c r="B159">
        <v>0</v>
      </c>
      <c r="C159">
        <v>1</v>
      </c>
      <c r="D159">
        <v>5</v>
      </c>
      <c r="E159">
        <v>7</v>
      </c>
      <c r="F159">
        <v>0</v>
      </c>
      <c r="G159">
        <v>0</v>
      </c>
    </row>
    <row r="160" spans="1:7" x14ac:dyDescent="0.25">
      <c r="A160" t="s">
        <v>153</v>
      </c>
      <c r="B160">
        <v>0</v>
      </c>
      <c r="C160">
        <v>1</v>
      </c>
      <c r="D160">
        <v>6</v>
      </c>
      <c r="E160">
        <v>4</v>
      </c>
      <c r="F160">
        <v>1</v>
      </c>
      <c r="G160">
        <v>14</v>
      </c>
    </row>
    <row r="161" spans="1:7" x14ac:dyDescent="0.25">
      <c r="A161" t="s">
        <v>153</v>
      </c>
      <c r="B161">
        <v>0</v>
      </c>
      <c r="C161">
        <v>1</v>
      </c>
      <c r="D161">
        <v>7</v>
      </c>
      <c r="E161">
        <v>2</v>
      </c>
      <c r="F161">
        <v>0</v>
      </c>
      <c r="G161">
        <v>12</v>
      </c>
    </row>
    <row r="162" spans="1:7" x14ac:dyDescent="0.25">
      <c r="A162" t="s">
        <v>153</v>
      </c>
      <c r="B162">
        <v>0</v>
      </c>
      <c r="C162">
        <v>1</v>
      </c>
      <c r="D162">
        <v>8</v>
      </c>
      <c r="E162">
        <v>2</v>
      </c>
      <c r="F162">
        <v>0</v>
      </c>
      <c r="G162">
        <v>10</v>
      </c>
    </row>
    <row r="163" spans="1:7" x14ac:dyDescent="0.25">
      <c r="A163" t="s">
        <v>153</v>
      </c>
      <c r="B163">
        <v>0</v>
      </c>
      <c r="C163">
        <v>2</v>
      </c>
      <c r="D163">
        <v>2</v>
      </c>
      <c r="E163">
        <v>1</v>
      </c>
      <c r="F163">
        <v>1</v>
      </c>
      <c r="G163">
        <v>17</v>
      </c>
    </row>
    <row r="164" spans="1:7" x14ac:dyDescent="0.25">
      <c r="A164" t="s">
        <v>153</v>
      </c>
      <c r="B164">
        <v>0</v>
      </c>
      <c r="C164">
        <v>2</v>
      </c>
      <c r="D164">
        <v>3</v>
      </c>
      <c r="E164">
        <v>1</v>
      </c>
      <c r="F164">
        <v>0</v>
      </c>
      <c r="G164">
        <v>16</v>
      </c>
    </row>
    <row r="165" spans="1:7" x14ac:dyDescent="0.25">
      <c r="A165" t="s">
        <v>153</v>
      </c>
      <c r="B165">
        <v>0</v>
      </c>
      <c r="C165">
        <v>2</v>
      </c>
      <c r="D165">
        <v>6</v>
      </c>
      <c r="E165">
        <v>3</v>
      </c>
      <c r="F165">
        <v>0</v>
      </c>
      <c r="G165">
        <v>13</v>
      </c>
    </row>
    <row r="166" spans="1:7" x14ac:dyDescent="0.25">
      <c r="A166" t="s">
        <v>153</v>
      </c>
      <c r="B166">
        <v>0</v>
      </c>
      <c r="C166">
        <v>2</v>
      </c>
      <c r="D166">
        <v>7</v>
      </c>
      <c r="E166">
        <v>7</v>
      </c>
      <c r="F166">
        <v>0</v>
      </c>
      <c r="G166">
        <v>6</v>
      </c>
    </row>
    <row r="167" spans="1:7" x14ac:dyDescent="0.25">
      <c r="A167" t="s">
        <v>153</v>
      </c>
      <c r="B167">
        <v>0</v>
      </c>
      <c r="C167">
        <v>2</v>
      </c>
      <c r="D167">
        <v>8</v>
      </c>
      <c r="E167">
        <v>1</v>
      </c>
      <c r="F167">
        <v>0</v>
      </c>
      <c r="G167">
        <v>5</v>
      </c>
    </row>
    <row r="168" spans="1:7" x14ac:dyDescent="0.25">
      <c r="A168" t="s">
        <v>153</v>
      </c>
      <c r="B168">
        <v>0</v>
      </c>
      <c r="C168">
        <v>2</v>
      </c>
      <c r="D168">
        <v>9</v>
      </c>
      <c r="E168">
        <v>2</v>
      </c>
      <c r="F168">
        <v>0</v>
      </c>
      <c r="G168">
        <v>3</v>
      </c>
    </row>
    <row r="169" spans="1:7" x14ac:dyDescent="0.25">
      <c r="A169" t="s">
        <v>153</v>
      </c>
      <c r="B169">
        <v>1</v>
      </c>
      <c r="C169">
        <v>0</v>
      </c>
      <c r="D169">
        <v>4</v>
      </c>
      <c r="E169">
        <v>1</v>
      </c>
      <c r="F169">
        <v>1</v>
      </c>
      <c r="G169">
        <v>17</v>
      </c>
    </row>
    <row r="170" spans="1:7" x14ac:dyDescent="0.25">
      <c r="A170" t="s">
        <v>153</v>
      </c>
      <c r="B170">
        <v>1</v>
      </c>
      <c r="C170">
        <v>0</v>
      </c>
      <c r="D170">
        <v>5</v>
      </c>
      <c r="E170">
        <v>1</v>
      </c>
      <c r="F170">
        <v>0</v>
      </c>
      <c r="G170">
        <v>16</v>
      </c>
    </row>
    <row r="171" spans="1:7" x14ac:dyDescent="0.25">
      <c r="A171" t="s">
        <v>153</v>
      </c>
      <c r="B171">
        <v>1</v>
      </c>
      <c r="C171">
        <v>0</v>
      </c>
      <c r="D171">
        <v>8</v>
      </c>
      <c r="E171">
        <v>13</v>
      </c>
      <c r="F171">
        <v>0</v>
      </c>
      <c r="G171">
        <v>3</v>
      </c>
    </row>
    <row r="172" spans="1:7" x14ac:dyDescent="0.25">
      <c r="A172" t="s">
        <v>153</v>
      </c>
      <c r="B172">
        <v>1</v>
      </c>
      <c r="C172">
        <v>0</v>
      </c>
      <c r="D172">
        <v>9</v>
      </c>
      <c r="E172">
        <v>3</v>
      </c>
      <c r="F172">
        <v>0</v>
      </c>
      <c r="G172">
        <v>0</v>
      </c>
    </row>
    <row r="173" spans="1:7" x14ac:dyDescent="0.25">
      <c r="A173" t="s">
        <v>153</v>
      </c>
      <c r="B173">
        <v>1</v>
      </c>
      <c r="C173">
        <v>1</v>
      </c>
      <c r="D173">
        <v>5</v>
      </c>
      <c r="E173">
        <v>4</v>
      </c>
      <c r="F173">
        <v>1</v>
      </c>
      <c r="G173">
        <v>14</v>
      </c>
    </row>
    <row r="174" spans="1:7" x14ac:dyDescent="0.25">
      <c r="A174" t="s">
        <v>153</v>
      </c>
      <c r="B174">
        <v>1</v>
      </c>
      <c r="C174">
        <v>1</v>
      </c>
      <c r="D174">
        <v>6</v>
      </c>
      <c r="E174">
        <v>2</v>
      </c>
      <c r="F174">
        <v>0</v>
      </c>
      <c r="G174">
        <v>12</v>
      </c>
    </row>
    <row r="175" spans="1:7" x14ac:dyDescent="0.25">
      <c r="A175" t="s">
        <v>153</v>
      </c>
      <c r="B175">
        <v>1</v>
      </c>
      <c r="C175">
        <v>1</v>
      </c>
      <c r="D175">
        <v>9</v>
      </c>
      <c r="E175">
        <v>5</v>
      </c>
      <c r="F175">
        <v>0</v>
      </c>
      <c r="G175">
        <v>7</v>
      </c>
    </row>
    <row r="176" spans="1:7" x14ac:dyDescent="0.25">
      <c r="A176" t="s">
        <v>153</v>
      </c>
      <c r="B176">
        <v>1</v>
      </c>
      <c r="C176">
        <v>2</v>
      </c>
      <c r="D176">
        <v>6</v>
      </c>
      <c r="E176">
        <v>2</v>
      </c>
      <c r="F176">
        <v>1</v>
      </c>
      <c r="G176">
        <v>16</v>
      </c>
    </row>
    <row r="177" spans="1:7" x14ac:dyDescent="0.25">
      <c r="A177" t="s">
        <v>153</v>
      </c>
      <c r="B177">
        <v>1</v>
      </c>
      <c r="C177">
        <v>2</v>
      </c>
      <c r="D177">
        <v>8</v>
      </c>
      <c r="E177">
        <v>2</v>
      </c>
      <c r="F177">
        <v>0</v>
      </c>
      <c r="G177">
        <v>14</v>
      </c>
    </row>
    <row r="178" spans="1:7" x14ac:dyDescent="0.25">
      <c r="A178" t="s">
        <v>153</v>
      </c>
      <c r="B178">
        <v>1</v>
      </c>
      <c r="C178">
        <v>2</v>
      </c>
      <c r="D178">
        <v>9</v>
      </c>
      <c r="E178">
        <v>5</v>
      </c>
      <c r="F178">
        <v>0</v>
      </c>
      <c r="G178">
        <v>9</v>
      </c>
    </row>
    <row r="179" spans="1:7" x14ac:dyDescent="0.25">
      <c r="A179" t="s">
        <v>132</v>
      </c>
      <c r="B179">
        <v>0</v>
      </c>
      <c r="C179">
        <v>0</v>
      </c>
      <c r="D179">
        <v>0</v>
      </c>
      <c r="E179">
        <v>19</v>
      </c>
      <c r="F179">
        <v>2</v>
      </c>
      <c r="G179">
        <v>17</v>
      </c>
    </row>
    <row r="180" spans="1:7" x14ac:dyDescent="0.25">
      <c r="A180" t="s">
        <v>132</v>
      </c>
      <c r="B180">
        <v>0</v>
      </c>
      <c r="C180">
        <v>0</v>
      </c>
      <c r="D180">
        <v>1</v>
      </c>
      <c r="E180">
        <v>3</v>
      </c>
      <c r="F180">
        <v>0</v>
      </c>
      <c r="G180">
        <v>14</v>
      </c>
    </row>
    <row r="181" spans="1:7" x14ac:dyDescent="0.25">
      <c r="A181" t="s">
        <v>132</v>
      </c>
      <c r="B181">
        <v>0</v>
      </c>
      <c r="C181">
        <v>0</v>
      </c>
      <c r="D181">
        <v>2</v>
      </c>
      <c r="E181">
        <v>0</v>
      </c>
      <c r="F181">
        <v>0</v>
      </c>
      <c r="G181">
        <v>14</v>
      </c>
    </row>
    <row r="182" spans="1:7" x14ac:dyDescent="0.25">
      <c r="A182" t="s">
        <v>132</v>
      </c>
      <c r="B182">
        <v>0</v>
      </c>
      <c r="C182">
        <v>0</v>
      </c>
      <c r="D182">
        <v>3</v>
      </c>
      <c r="E182">
        <v>1</v>
      </c>
      <c r="F182">
        <v>0</v>
      </c>
      <c r="G182">
        <v>13</v>
      </c>
    </row>
    <row r="183" spans="1:7" x14ac:dyDescent="0.25">
      <c r="A183" t="s">
        <v>132</v>
      </c>
      <c r="B183">
        <v>0</v>
      </c>
      <c r="C183">
        <v>0</v>
      </c>
      <c r="D183">
        <v>4</v>
      </c>
      <c r="E183">
        <v>1</v>
      </c>
      <c r="F183">
        <v>0</v>
      </c>
      <c r="G183">
        <v>12</v>
      </c>
    </row>
    <row r="184" spans="1:7" x14ac:dyDescent="0.25">
      <c r="A184" t="s">
        <v>132</v>
      </c>
      <c r="B184">
        <v>0</v>
      </c>
      <c r="C184">
        <v>0</v>
      </c>
      <c r="D184">
        <v>5</v>
      </c>
      <c r="E184">
        <v>0</v>
      </c>
      <c r="F184">
        <v>0</v>
      </c>
      <c r="G184">
        <v>12</v>
      </c>
    </row>
    <row r="185" spans="1:7" x14ac:dyDescent="0.25">
      <c r="A185" t="s">
        <v>132</v>
      </c>
      <c r="B185">
        <v>0</v>
      </c>
      <c r="C185">
        <v>0</v>
      </c>
      <c r="D185">
        <v>6</v>
      </c>
      <c r="E185">
        <v>1</v>
      </c>
      <c r="F185">
        <v>0</v>
      </c>
      <c r="G185">
        <v>11</v>
      </c>
    </row>
    <row r="186" spans="1:7" x14ac:dyDescent="0.25">
      <c r="A186" t="s">
        <v>132</v>
      </c>
      <c r="B186">
        <v>0</v>
      </c>
      <c r="C186">
        <v>0</v>
      </c>
      <c r="D186">
        <v>7</v>
      </c>
      <c r="E186">
        <v>1</v>
      </c>
      <c r="F186">
        <v>0</v>
      </c>
      <c r="G186">
        <v>10</v>
      </c>
    </row>
    <row r="187" spans="1:7" x14ac:dyDescent="0.25">
      <c r="A187" t="s">
        <v>132</v>
      </c>
      <c r="B187">
        <v>0</v>
      </c>
      <c r="C187">
        <v>0</v>
      </c>
      <c r="D187">
        <v>8</v>
      </c>
      <c r="E187">
        <v>0</v>
      </c>
      <c r="F187">
        <v>0</v>
      </c>
      <c r="G187">
        <v>10</v>
      </c>
    </row>
    <row r="188" spans="1:7" x14ac:dyDescent="0.25">
      <c r="A188" t="s">
        <v>132</v>
      </c>
      <c r="B188">
        <v>0</v>
      </c>
      <c r="C188">
        <v>0</v>
      </c>
      <c r="D188">
        <v>9</v>
      </c>
      <c r="E188">
        <v>1</v>
      </c>
      <c r="F188">
        <v>0</v>
      </c>
      <c r="G188">
        <v>9</v>
      </c>
    </row>
    <row r="189" spans="1:7" x14ac:dyDescent="0.25">
      <c r="A189" t="s">
        <v>132</v>
      </c>
      <c r="B189">
        <v>0</v>
      </c>
      <c r="C189">
        <v>1</v>
      </c>
      <c r="D189">
        <v>0</v>
      </c>
      <c r="E189">
        <v>18</v>
      </c>
      <c r="F189">
        <v>1</v>
      </c>
      <c r="G189">
        <v>0</v>
      </c>
    </row>
    <row r="190" spans="1:7" x14ac:dyDescent="0.25">
      <c r="A190" t="s">
        <v>132</v>
      </c>
      <c r="B190">
        <v>0</v>
      </c>
      <c r="C190">
        <v>1</v>
      </c>
      <c r="D190">
        <v>1</v>
      </c>
      <c r="E190">
        <v>3</v>
      </c>
      <c r="F190">
        <v>1</v>
      </c>
      <c r="G190">
        <v>15</v>
      </c>
    </row>
    <row r="191" spans="1:7" x14ac:dyDescent="0.25">
      <c r="A191" t="s">
        <v>132</v>
      </c>
      <c r="B191">
        <v>0</v>
      </c>
      <c r="C191">
        <v>1</v>
      </c>
      <c r="D191">
        <v>2</v>
      </c>
      <c r="E191">
        <v>4</v>
      </c>
      <c r="F191">
        <v>0</v>
      </c>
      <c r="G191">
        <v>11</v>
      </c>
    </row>
    <row r="192" spans="1:7" x14ac:dyDescent="0.25">
      <c r="A192" t="s">
        <v>132</v>
      </c>
      <c r="B192">
        <v>0</v>
      </c>
      <c r="C192">
        <v>1</v>
      </c>
      <c r="D192">
        <v>3</v>
      </c>
      <c r="E192">
        <v>3</v>
      </c>
      <c r="F192">
        <v>0</v>
      </c>
      <c r="G192">
        <v>8</v>
      </c>
    </row>
    <row r="193" spans="1:7" x14ac:dyDescent="0.25">
      <c r="A193" t="s">
        <v>132</v>
      </c>
      <c r="B193">
        <v>0</v>
      </c>
      <c r="C193">
        <v>1</v>
      </c>
      <c r="D193">
        <v>4</v>
      </c>
      <c r="E193">
        <v>5</v>
      </c>
      <c r="F193">
        <v>0</v>
      </c>
      <c r="G193">
        <v>3</v>
      </c>
    </row>
    <row r="194" spans="1:7" x14ac:dyDescent="0.25">
      <c r="A194" t="s">
        <v>132</v>
      </c>
      <c r="B194">
        <v>0</v>
      </c>
      <c r="C194">
        <v>1</v>
      </c>
      <c r="D194">
        <v>7</v>
      </c>
      <c r="E194">
        <v>2</v>
      </c>
      <c r="F194">
        <v>0</v>
      </c>
      <c r="G194">
        <v>1</v>
      </c>
    </row>
    <row r="195" spans="1:7" x14ac:dyDescent="0.25">
      <c r="A195" t="s">
        <v>132</v>
      </c>
      <c r="B195">
        <v>0</v>
      </c>
      <c r="C195">
        <v>1</v>
      </c>
      <c r="D195">
        <v>8</v>
      </c>
      <c r="E195">
        <v>2</v>
      </c>
      <c r="F195">
        <v>1</v>
      </c>
      <c r="G195">
        <v>17</v>
      </c>
    </row>
    <row r="196" spans="1:7" x14ac:dyDescent="0.25">
      <c r="A196" t="s">
        <v>132</v>
      </c>
      <c r="B196">
        <v>0</v>
      </c>
      <c r="C196">
        <v>1</v>
      </c>
      <c r="D196">
        <v>9</v>
      </c>
      <c r="E196">
        <v>3</v>
      </c>
      <c r="F196">
        <v>0</v>
      </c>
      <c r="G196">
        <v>14</v>
      </c>
    </row>
    <row r="197" spans="1:7" x14ac:dyDescent="0.25">
      <c r="A197" t="s">
        <v>132</v>
      </c>
      <c r="B197">
        <v>0</v>
      </c>
      <c r="C197">
        <v>2</v>
      </c>
      <c r="D197">
        <v>2</v>
      </c>
      <c r="E197">
        <v>7</v>
      </c>
      <c r="F197">
        <v>1</v>
      </c>
      <c r="G197">
        <v>11</v>
      </c>
    </row>
    <row r="198" spans="1:7" x14ac:dyDescent="0.25">
      <c r="A198" t="s">
        <v>132</v>
      </c>
      <c r="B198">
        <v>0</v>
      </c>
      <c r="C198">
        <v>2</v>
      </c>
      <c r="D198">
        <v>3</v>
      </c>
      <c r="E198">
        <v>7</v>
      </c>
      <c r="F198">
        <v>0</v>
      </c>
      <c r="G198">
        <v>4</v>
      </c>
    </row>
    <row r="199" spans="1:7" x14ac:dyDescent="0.25">
      <c r="A199" t="s">
        <v>132</v>
      </c>
      <c r="B199">
        <v>0</v>
      </c>
      <c r="C199">
        <v>2</v>
      </c>
      <c r="D199">
        <v>4</v>
      </c>
      <c r="E199">
        <v>7</v>
      </c>
      <c r="F199">
        <v>1</v>
      </c>
      <c r="G199">
        <v>15</v>
      </c>
    </row>
    <row r="200" spans="1:7" x14ac:dyDescent="0.25">
      <c r="A200" t="s">
        <v>132</v>
      </c>
      <c r="B200">
        <v>0</v>
      </c>
      <c r="C200">
        <v>2</v>
      </c>
      <c r="D200">
        <v>5</v>
      </c>
      <c r="E200">
        <v>19</v>
      </c>
      <c r="F200">
        <v>1</v>
      </c>
      <c r="G200">
        <v>14</v>
      </c>
    </row>
    <row r="201" spans="1:7" x14ac:dyDescent="0.25">
      <c r="A201" t="s">
        <v>132</v>
      </c>
      <c r="B201">
        <v>0</v>
      </c>
      <c r="C201">
        <v>2</v>
      </c>
      <c r="D201">
        <v>6</v>
      </c>
      <c r="E201">
        <v>24</v>
      </c>
      <c r="F201">
        <v>1</v>
      </c>
      <c r="G201">
        <v>8</v>
      </c>
    </row>
    <row r="202" spans="1:7" x14ac:dyDescent="0.25">
      <c r="A202" t="s">
        <v>132</v>
      </c>
      <c r="B202">
        <v>0</v>
      </c>
      <c r="C202">
        <v>2</v>
      </c>
      <c r="D202">
        <v>7</v>
      </c>
      <c r="E202">
        <v>7</v>
      </c>
      <c r="F202">
        <v>0</v>
      </c>
      <c r="G202">
        <v>1</v>
      </c>
    </row>
    <row r="203" spans="1:7" x14ac:dyDescent="0.25">
      <c r="A203" t="s">
        <v>132</v>
      </c>
      <c r="B203">
        <v>0</v>
      </c>
      <c r="C203">
        <v>2</v>
      </c>
      <c r="D203">
        <v>8</v>
      </c>
      <c r="E203">
        <v>2</v>
      </c>
      <c r="F203">
        <v>1</v>
      </c>
      <c r="G203">
        <v>17</v>
      </c>
    </row>
    <row r="204" spans="1:7" x14ac:dyDescent="0.25">
      <c r="A204" t="s">
        <v>132</v>
      </c>
      <c r="B204">
        <v>1</v>
      </c>
      <c r="C204">
        <v>0</v>
      </c>
      <c r="D204">
        <v>4</v>
      </c>
      <c r="E204">
        <v>2</v>
      </c>
      <c r="F204">
        <v>1</v>
      </c>
      <c r="G204">
        <v>16</v>
      </c>
    </row>
    <row r="205" spans="1:7" x14ac:dyDescent="0.25">
      <c r="A205" t="s">
        <v>132</v>
      </c>
      <c r="B205">
        <v>1</v>
      </c>
      <c r="C205">
        <v>0</v>
      </c>
      <c r="D205">
        <v>7</v>
      </c>
      <c r="E205">
        <v>1</v>
      </c>
      <c r="F205">
        <v>0</v>
      </c>
      <c r="G205">
        <v>15</v>
      </c>
    </row>
    <row r="206" spans="1:7" x14ac:dyDescent="0.25">
      <c r="A206" t="s">
        <v>132</v>
      </c>
      <c r="B206">
        <v>1</v>
      </c>
      <c r="C206">
        <v>0</v>
      </c>
      <c r="D206">
        <v>8</v>
      </c>
      <c r="E206">
        <v>7</v>
      </c>
      <c r="F206">
        <v>0</v>
      </c>
      <c r="G206">
        <v>8</v>
      </c>
    </row>
    <row r="207" spans="1:7" x14ac:dyDescent="0.25">
      <c r="A207" t="s">
        <v>132</v>
      </c>
      <c r="B207">
        <v>1</v>
      </c>
      <c r="C207">
        <v>0</v>
      </c>
      <c r="D207">
        <v>9</v>
      </c>
      <c r="E207">
        <v>13</v>
      </c>
      <c r="F207">
        <v>1</v>
      </c>
      <c r="G207">
        <v>13</v>
      </c>
    </row>
    <row r="208" spans="1:7" x14ac:dyDescent="0.25">
      <c r="A208" t="s">
        <v>132</v>
      </c>
      <c r="B208">
        <v>1</v>
      </c>
      <c r="C208">
        <v>1</v>
      </c>
      <c r="D208">
        <v>5</v>
      </c>
      <c r="E208">
        <v>4</v>
      </c>
      <c r="F208">
        <v>1</v>
      </c>
      <c r="G208">
        <v>14</v>
      </c>
    </row>
    <row r="209" spans="1:7" x14ac:dyDescent="0.25">
      <c r="A209" t="s">
        <v>132</v>
      </c>
      <c r="B209">
        <v>1</v>
      </c>
      <c r="C209">
        <v>1</v>
      </c>
      <c r="D209">
        <v>7</v>
      </c>
      <c r="E209">
        <v>3</v>
      </c>
      <c r="F209">
        <v>0</v>
      </c>
      <c r="G209">
        <v>11</v>
      </c>
    </row>
    <row r="210" spans="1:7" x14ac:dyDescent="0.25">
      <c r="A210" t="s">
        <v>132</v>
      </c>
      <c r="B210">
        <v>1</v>
      </c>
      <c r="C210">
        <v>1</v>
      </c>
      <c r="D210">
        <v>8</v>
      </c>
      <c r="E210">
        <v>7</v>
      </c>
      <c r="F210">
        <v>0</v>
      </c>
      <c r="G210">
        <v>4</v>
      </c>
    </row>
    <row r="211" spans="1:7" x14ac:dyDescent="0.25">
      <c r="A211" t="s">
        <v>132</v>
      </c>
      <c r="B211">
        <v>1</v>
      </c>
      <c r="C211">
        <v>1</v>
      </c>
      <c r="D211">
        <v>9</v>
      </c>
      <c r="E211">
        <v>2</v>
      </c>
      <c r="F211">
        <v>0</v>
      </c>
      <c r="G211">
        <v>2</v>
      </c>
    </row>
    <row r="212" spans="1:7" x14ac:dyDescent="0.25">
      <c r="A212" t="s">
        <v>132</v>
      </c>
      <c r="B212">
        <v>1</v>
      </c>
      <c r="C212">
        <v>2</v>
      </c>
      <c r="D212">
        <v>6</v>
      </c>
      <c r="E212">
        <v>3</v>
      </c>
      <c r="F212">
        <v>1</v>
      </c>
      <c r="G212">
        <v>15</v>
      </c>
    </row>
    <row r="213" spans="1:7" x14ac:dyDescent="0.25">
      <c r="A213" t="s">
        <v>132</v>
      </c>
      <c r="B213">
        <v>1</v>
      </c>
      <c r="C213">
        <v>2</v>
      </c>
      <c r="D213">
        <v>7</v>
      </c>
      <c r="E213">
        <v>24</v>
      </c>
      <c r="F213">
        <v>1</v>
      </c>
      <c r="G213">
        <v>9</v>
      </c>
    </row>
    <row r="214" spans="1:7" x14ac:dyDescent="0.25">
      <c r="A214" t="s">
        <v>132</v>
      </c>
      <c r="B214">
        <v>1</v>
      </c>
      <c r="C214">
        <v>2</v>
      </c>
      <c r="D214">
        <v>8</v>
      </c>
      <c r="E214">
        <v>19</v>
      </c>
      <c r="F214">
        <v>1</v>
      </c>
      <c r="G214">
        <v>8</v>
      </c>
    </row>
    <row r="215" spans="1:7" x14ac:dyDescent="0.25">
      <c r="A215" t="s">
        <v>132</v>
      </c>
      <c r="B215">
        <v>1</v>
      </c>
      <c r="C215">
        <v>2</v>
      </c>
      <c r="D215">
        <v>9</v>
      </c>
      <c r="E215">
        <v>1</v>
      </c>
      <c r="F215">
        <v>0</v>
      </c>
      <c r="G215">
        <v>7</v>
      </c>
    </row>
    <row r="216" spans="1:7" x14ac:dyDescent="0.25">
      <c r="A216" t="s">
        <v>134</v>
      </c>
      <c r="B216">
        <v>0</v>
      </c>
      <c r="C216">
        <v>0</v>
      </c>
      <c r="D216">
        <v>0</v>
      </c>
      <c r="E216">
        <v>43</v>
      </c>
      <c r="F216">
        <v>3</v>
      </c>
      <c r="G216">
        <v>11</v>
      </c>
    </row>
    <row r="217" spans="1:7" x14ac:dyDescent="0.25">
      <c r="A217" t="s">
        <v>134</v>
      </c>
      <c r="B217">
        <v>0</v>
      </c>
      <c r="C217">
        <v>0</v>
      </c>
      <c r="D217">
        <v>1</v>
      </c>
      <c r="E217">
        <v>10</v>
      </c>
      <c r="F217">
        <v>0</v>
      </c>
      <c r="G217">
        <v>1</v>
      </c>
    </row>
    <row r="218" spans="1:7" x14ac:dyDescent="0.25">
      <c r="A218" t="s">
        <v>134</v>
      </c>
      <c r="B218">
        <v>0</v>
      </c>
      <c r="C218">
        <v>0</v>
      </c>
      <c r="D218">
        <v>2</v>
      </c>
      <c r="E218">
        <v>9</v>
      </c>
      <c r="F218">
        <v>1</v>
      </c>
      <c r="G218">
        <v>10</v>
      </c>
    </row>
    <row r="219" spans="1:7" x14ac:dyDescent="0.25">
      <c r="A219" t="s">
        <v>134</v>
      </c>
      <c r="B219">
        <v>0</v>
      </c>
      <c r="C219">
        <v>0</v>
      </c>
      <c r="D219">
        <v>3</v>
      </c>
      <c r="E219">
        <v>14</v>
      </c>
      <c r="F219">
        <v>1</v>
      </c>
      <c r="G219">
        <v>14</v>
      </c>
    </row>
    <row r="220" spans="1:7" x14ac:dyDescent="0.25">
      <c r="A220" t="s">
        <v>134</v>
      </c>
      <c r="B220">
        <v>0</v>
      </c>
      <c r="C220">
        <v>0</v>
      </c>
      <c r="D220">
        <v>4</v>
      </c>
      <c r="E220">
        <v>16</v>
      </c>
      <c r="F220">
        <v>1</v>
      </c>
      <c r="G220">
        <v>16</v>
      </c>
    </row>
    <row r="221" spans="1:7" x14ac:dyDescent="0.25">
      <c r="A221" t="s">
        <v>134</v>
      </c>
      <c r="B221">
        <v>0</v>
      </c>
      <c r="C221">
        <v>0</v>
      </c>
      <c r="D221">
        <v>5</v>
      </c>
      <c r="E221">
        <v>9</v>
      </c>
      <c r="F221">
        <v>0</v>
      </c>
      <c r="G221">
        <v>7</v>
      </c>
    </row>
    <row r="222" spans="1:7" x14ac:dyDescent="0.25">
      <c r="A222" t="s">
        <v>134</v>
      </c>
      <c r="B222">
        <v>0</v>
      </c>
      <c r="C222">
        <v>0</v>
      </c>
      <c r="D222">
        <v>6</v>
      </c>
      <c r="E222">
        <v>11</v>
      </c>
      <c r="F222">
        <v>1</v>
      </c>
      <c r="G222">
        <v>14</v>
      </c>
    </row>
    <row r="223" spans="1:7" x14ac:dyDescent="0.25">
      <c r="A223" t="s">
        <v>134</v>
      </c>
      <c r="B223">
        <v>0</v>
      </c>
      <c r="C223">
        <v>0</v>
      </c>
      <c r="D223">
        <v>7</v>
      </c>
      <c r="E223">
        <v>12</v>
      </c>
      <c r="F223">
        <v>0</v>
      </c>
      <c r="G223">
        <v>2</v>
      </c>
    </row>
    <row r="224" spans="1:7" x14ac:dyDescent="0.25">
      <c r="A224" t="s">
        <v>134</v>
      </c>
      <c r="B224">
        <v>0</v>
      </c>
      <c r="C224">
        <v>0</v>
      </c>
      <c r="D224">
        <v>8</v>
      </c>
      <c r="E224">
        <v>0</v>
      </c>
      <c r="F224">
        <v>0</v>
      </c>
      <c r="G224">
        <v>2</v>
      </c>
    </row>
    <row r="225" spans="1:7" x14ac:dyDescent="0.25">
      <c r="A225" t="s">
        <v>134</v>
      </c>
      <c r="B225">
        <v>0</v>
      </c>
      <c r="C225">
        <v>0</v>
      </c>
      <c r="D225">
        <v>9</v>
      </c>
      <c r="E225">
        <v>0</v>
      </c>
      <c r="F225">
        <v>0</v>
      </c>
      <c r="G225">
        <v>2</v>
      </c>
    </row>
    <row r="226" spans="1:7" x14ac:dyDescent="0.25">
      <c r="A226" t="s">
        <v>134</v>
      </c>
      <c r="B226">
        <v>0</v>
      </c>
      <c r="C226">
        <v>1</v>
      </c>
      <c r="D226">
        <v>1</v>
      </c>
      <c r="E226">
        <v>4</v>
      </c>
      <c r="F226">
        <v>1</v>
      </c>
      <c r="G226">
        <v>14</v>
      </c>
    </row>
    <row r="227" spans="1:7" x14ac:dyDescent="0.25">
      <c r="A227" t="s">
        <v>134</v>
      </c>
      <c r="B227">
        <v>0</v>
      </c>
      <c r="C227">
        <v>1</v>
      </c>
      <c r="D227">
        <v>2</v>
      </c>
      <c r="E227">
        <v>3</v>
      </c>
      <c r="F227">
        <v>0</v>
      </c>
      <c r="G227">
        <v>11</v>
      </c>
    </row>
    <row r="228" spans="1:7" x14ac:dyDescent="0.25">
      <c r="A228" t="s">
        <v>134</v>
      </c>
      <c r="B228">
        <v>0</v>
      </c>
      <c r="C228">
        <v>1</v>
      </c>
      <c r="D228">
        <v>5</v>
      </c>
      <c r="E228">
        <v>15</v>
      </c>
      <c r="F228">
        <v>1</v>
      </c>
      <c r="G228">
        <v>14</v>
      </c>
    </row>
    <row r="229" spans="1:7" x14ac:dyDescent="0.25">
      <c r="A229" t="s">
        <v>134</v>
      </c>
      <c r="B229">
        <v>0</v>
      </c>
      <c r="C229">
        <v>1</v>
      </c>
      <c r="D229">
        <v>6</v>
      </c>
      <c r="E229">
        <v>20</v>
      </c>
      <c r="F229">
        <v>1</v>
      </c>
      <c r="G229">
        <v>12</v>
      </c>
    </row>
    <row r="230" spans="1:7" x14ac:dyDescent="0.25">
      <c r="A230" t="s">
        <v>134</v>
      </c>
      <c r="B230">
        <v>0</v>
      </c>
      <c r="C230">
        <v>1</v>
      </c>
      <c r="D230">
        <v>7</v>
      </c>
      <c r="E230">
        <v>5</v>
      </c>
      <c r="F230">
        <v>0</v>
      </c>
      <c r="G230">
        <v>7</v>
      </c>
    </row>
    <row r="231" spans="1:7" x14ac:dyDescent="0.25">
      <c r="A231" t="s">
        <v>134</v>
      </c>
      <c r="B231">
        <v>0</v>
      </c>
      <c r="C231">
        <v>1</v>
      </c>
      <c r="D231">
        <v>8</v>
      </c>
      <c r="E231">
        <v>26</v>
      </c>
      <c r="F231">
        <v>2</v>
      </c>
      <c r="G231">
        <v>17</v>
      </c>
    </row>
    <row r="232" spans="1:7" x14ac:dyDescent="0.25">
      <c r="A232" t="s">
        <v>134</v>
      </c>
      <c r="B232">
        <v>0</v>
      </c>
      <c r="C232">
        <v>1</v>
      </c>
      <c r="D232">
        <v>9</v>
      </c>
      <c r="E232">
        <v>14</v>
      </c>
      <c r="F232">
        <v>0</v>
      </c>
      <c r="G232">
        <v>3</v>
      </c>
    </row>
    <row r="233" spans="1:7" x14ac:dyDescent="0.25">
      <c r="A233" t="s">
        <v>134</v>
      </c>
      <c r="B233">
        <v>0</v>
      </c>
      <c r="C233">
        <v>2</v>
      </c>
      <c r="D233">
        <v>2</v>
      </c>
      <c r="E233">
        <v>2</v>
      </c>
      <c r="F233">
        <v>1</v>
      </c>
      <c r="G233">
        <v>16</v>
      </c>
    </row>
    <row r="234" spans="1:7" x14ac:dyDescent="0.25">
      <c r="A234" t="s">
        <v>134</v>
      </c>
      <c r="B234">
        <v>0</v>
      </c>
      <c r="C234">
        <v>2</v>
      </c>
      <c r="D234">
        <v>3</v>
      </c>
      <c r="E234">
        <v>6</v>
      </c>
      <c r="F234">
        <v>0</v>
      </c>
      <c r="G234">
        <v>10</v>
      </c>
    </row>
    <row r="235" spans="1:7" x14ac:dyDescent="0.25">
      <c r="A235" t="s">
        <v>134</v>
      </c>
      <c r="B235">
        <v>0</v>
      </c>
      <c r="C235">
        <v>2</v>
      </c>
      <c r="D235">
        <v>4</v>
      </c>
      <c r="E235">
        <v>14</v>
      </c>
      <c r="F235">
        <v>1</v>
      </c>
      <c r="G235">
        <v>14</v>
      </c>
    </row>
    <row r="236" spans="1:7" x14ac:dyDescent="0.25">
      <c r="A236" t="s">
        <v>134</v>
      </c>
      <c r="B236">
        <v>0</v>
      </c>
      <c r="C236">
        <v>2</v>
      </c>
      <c r="D236">
        <v>5</v>
      </c>
      <c r="E236">
        <v>8</v>
      </c>
      <c r="F236">
        <v>0</v>
      </c>
      <c r="G236">
        <v>6</v>
      </c>
    </row>
    <row r="237" spans="1:7" x14ac:dyDescent="0.25">
      <c r="A237" t="s">
        <v>134</v>
      </c>
      <c r="B237">
        <v>0</v>
      </c>
      <c r="C237">
        <v>2</v>
      </c>
      <c r="D237">
        <v>6</v>
      </c>
      <c r="E237">
        <v>10</v>
      </c>
      <c r="F237">
        <v>1</v>
      </c>
      <c r="G237">
        <v>14</v>
      </c>
    </row>
    <row r="238" spans="1:7" x14ac:dyDescent="0.25">
      <c r="A238" t="s">
        <v>134</v>
      </c>
      <c r="B238">
        <v>0</v>
      </c>
      <c r="C238">
        <v>2</v>
      </c>
      <c r="D238">
        <v>7</v>
      </c>
      <c r="E238">
        <v>10</v>
      </c>
      <c r="F238">
        <v>0</v>
      </c>
      <c r="G238">
        <v>4</v>
      </c>
    </row>
    <row r="239" spans="1:7" x14ac:dyDescent="0.25">
      <c r="A239" t="s">
        <v>134</v>
      </c>
      <c r="B239">
        <v>0</v>
      </c>
      <c r="C239">
        <v>2</v>
      </c>
      <c r="D239">
        <v>8</v>
      </c>
      <c r="E239">
        <v>2</v>
      </c>
      <c r="F239">
        <v>0</v>
      </c>
      <c r="G239">
        <v>2</v>
      </c>
    </row>
    <row r="240" spans="1:7" x14ac:dyDescent="0.25">
      <c r="A240" t="s">
        <v>134</v>
      </c>
      <c r="B240">
        <v>1</v>
      </c>
      <c r="C240">
        <v>0</v>
      </c>
      <c r="D240">
        <v>5</v>
      </c>
      <c r="E240">
        <v>5</v>
      </c>
      <c r="F240">
        <v>1</v>
      </c>
      <c r="G240">
        <v>13</v>
      </c>
    </row>
    <row r="241" spans="1:7" x14ac:dyDescent="0.25">
      <c r="A241" t="s">
        <v>134</v>
      </c>
      <c r="B241">
        <v>1</v>
      </c>
      <c r="C241">
        <v>0</v>
      </c>
      <c r="D241">
        <v>8</v>
      </c>
      <c r="E241">
        <v>9</v>
      </c>
      <c r="F241">
        <v>0</v>
      </c>
      <c r="G241">
        <v>4</v>
      </c>
    </row>
    <row r="242" spans="1:7" x14ac:dyDescent="0.25">
      <c r="A242" t="s">
        <v>134</v>
      </c>
      <c r="B242">
        <v>1</v>
      </c>
      <c r="C242">
        <v>0</v>
      </c>
      <c r="D242">
        <v>9</v>
      </c>
      <c r="E242">
        <v>12</v>
      </c>
      <c r="F242">
        <v>1</v>
      </c>
      <c r="G242">
        <v>10</v>
      </c>
    </row>
    <row r="243" spans="1:7" x14ac:dyDescent="0.25">
      <c r="A243" t="s">
        <v>134</v>
      </c>
      <c r="B243">
        <v>1</v>
      </c>
      <c r="C243">
        <v>1</v>
      </c>
      <c r="D243">
        <v>6</v>
      </c>
      <c r="E243">
        <v>8</v>
      </c>
      <c r="F243">
        <v>1</v>
      </c>
      <c r="G243">
        <v>10</v>
      </c>
    </row>
    <row r="244" spans="1:7" x14ac:dyDescent="0.25">
      <c r="A244" t="s">
        <v>134</v>
      </c>
      <c r="B244">
        <v>1</v>
      </c>
      <c r="C244">
        <v>1</v>
      </c>
      <c r="D244">
        <v>7</v>
      </c>
      <c r="E244">
        <v>5</v>
      </c>
      <c r="F244">
        <v>0</v>
      </c>
      <c r="G244">
        <v>5</v>
      </c>
    </row>
    <row r="245" spans="1:7" x14ac:dyDescent="0.25">
      <c r="A245" t="s">
        <v>134</v>
      </c>
      <c r="B245">
        <v>1</v>
      </c>
      <c r="C245">
        <v>1</v>
      </c>
      <c r="D245">
        <v>8</v>
      </c>
      <c r="E245">
        <v>25</v>
      </c>
      <c r="F245">
        <v>2</v>
      </c>
      <c r="G245">
        <v>16</v>
      </c>
    </row>
    <row r="246" spans="1:7" x14ac:dyDescent="0.25">
      <c r="A246" t="s">
        <v>134</v>
      </c>
      <c r="B246">
        <v>1</v>
      </c>
      <c r="C246">
        <v>1</v>
      </c>
      <c r="D246">
        <v>9</v>
      </c>
      <c r="E246">
        <v>18</v>
      </c>
      <c r="F246">
        <v>1</v>
      </c>
      <c r="G246">
        <v>16</v>
      </c>
    </row>
    <row r="247" spans="1:7" x14ac:dyDescent="0.25">
      <c r="A247" t="s">
        <v>134</v>
      </c>
      <c r="B247">
        <v>1</v>
      </c>
      <c r="C247">
        <v>2</v>
      </c>
      <c r="D247">
        <v>7</v>
      </c>
      <c r="E247">
        <v>14</v>
      </c>
      <c r="F247">
        <v>1</v>
      </c>
      <c r="G247">
        <v>4</v>
      </c>
    </row>
    <row r="248" spans="1:7" x14ac:dyDescent="0.25">
      <c r="A248" t="s">
        <v>134</v>
      </c>
      <c r="B248">
        <v>1</v>
      </c>
      <c r="C248">
        <v>2</v>
      </c>
      <c r="D248">
        <v>9</v>
      </c>
      <c r="E248">
        <v>6</v>
      </c>
      <c r="F248">
        <v>1</v>
      </c>
      <c r="G248">
        <v>16</v>
      </c>
    </row>
    <row r="249" spans="1:7" x14ac:dyDescent="0.25">
      <c r="A249" t="s">
        <v>154</v>
      </c>
      <c r="B249">
        <v>0</v>
      </c>
      <c r="C249">
        <v>0</v>
      </c>
      <c r="D249">
        <v>0</v>
      </c>
      <c r="E249">
        <v>31</v>
      </c>
      <c r="F249">
        <v>2</v>
      </c>
      <c r="G249">
        <v>5</v>
      </c>
    </row>
    <row r="250" spans="1:7" x14ac:dyDescent="0.25">
      <c r="A250" t="s">
        <v>154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4</v>
      </c>
    </row>
    <row r="251" spans="1:7" x14ac:dyDescent="0.25">
      <c r="A251" t="s">
        <v>154</v>
      </c>
      <c r="B251">
        <v>0</v>
      </c>
      <c r="C251">
        <v>0</v>
      </c>
      <c r="D251">
        <v>2</v>
      </c>
      <c r="E251">
        <v>2</v>
      </c>
      <c r="F251">
        <v>0</v>
      </c>
      <c r="G251">
        <v>2</v>
      </c>
    </row>
    <row r="252" spans="1:7" x14ac:dyDescent="0.25">
      <c r="A252" t="s">
        <v>154</v>
      </c>
      <c r="B252">
        <v>0</v>
      </c>
      <c r="C252">
        <v>0</v>
      </c>
      <c r="D252">
        <v>3</v>
      </c>
      <c r="E252">
        <v>2</v>
      </c>
      <c r="F252">
        <v>0</v>
      </c>
      <c r="G252">
        <v>0</v>
      </c>
    </row>
    <row r="253" spans="1:7" x14ac:dyDescent="0.25">
      <c r="A253" t="s">
        <v>154</v>
      </c>
      <c r="B253">
        <v>0</v>
      </c>
      <c r="C253">
        <v>0</v>
      </c>
      <c r="D253">
        <v>4</v>
      </c>
      <c r="E253">
        <v>2</v>
      </c>
      <c r="F253">
        <v>1</v>
      </c>
      <c r="G253">
        <v>16</v>
      </c>
    </row>
    <row r="254" spans="1:7" x14ac:dyDescent="0.25">
      <c r="A254" t="s">
        <v>154</v>
      </c>
      <c r="B254">
        <v>0</v>
      </c>
      <c r="C254">
        <v>0</v>
      </c>
      <c r="D254">
        <v>5</v>
      </c>
      <c r="E254">
        <v>5</v>
      </c>
      <c r="F254">
        <v>0</v>
      </c>
      <c r="G254">
        <v>11</v>
      </c>
    </row>
    <row r="255" spans="1:7" x14ac:dyDescent="0.25">
      <c r="A255" t="s">
        <v>154</v>
      </c>
      <c r="B255">
        <v>0</v>
      </c>
      <c r="C255">
        <v>0</v>
      </c>
      <c r="D255">
        <v>6</v>
      </c>
      <c r="E255">
        <v>4</v>
      </c>
      <c r="F255">
        <v>0</v>
      </c>
      <c r="G255">
        <v>7</v>
      </c>
    </row>
    <row r="256" spans="1:7" x14ac:dyDescent="0.25">
      <c r="A256" t="s">
        <v>154</v>
      </c>
      <c r="B256">
        <v>0</v>
      </c>
      <c r="C256">
        <v>0</v>
      </c>
      <c r="D256">
        <v>7</v>
      </c>
      <c r="E256">
        <v>1</v>
      </c>
      <c r="F256">
        <v>0</v>
      </c>
      <c r="G256">
        <v>6</v>
      </c>
    </row>
    <row r="257" spans="1:7" x14ac:dyDescent="0.25">
      <c r="A257" t="s">
        <v>154</v>
      </c>
      <c r="B257">
        <v>0</v>
      </c>
      <c r="C257">
        <v>0</v>
      </c>
      <c r="D257">
        <v>8</v>
      </c>
      <c r="E257">
        <v>2</v>
      </c>
      <c r="F257">
        <v>0</v>
      </c>
      <c r="G257">
        <v>4</v>
      </c>
    </row>
    <row r="258" spans="1:7" x14ac:dyDescent="0.25">
      <c r="A258" t="s">
        <v>154</v>
      </c>
      <c r="B258">
        <v>0</v>
      </c>
      <c r="C258">
        <v>0</v>
      </c>
      <c r="D258">
        <v>9</v>
      </c>
      <c r="E258">
        <v>1</v>
      </c>
      <c r="F258">
        <v>0</v>
      </c>
      <c r="G258">
        <v>3</v>
      </c>
    </row>
    <row r="259" spans="1:7" x14ac:dyDescent="0.25">
      <c r="A259" t="s">
        <v>154</v>
      </c>
      <c r="B259">
        <v>0</v>
      </c>
      <c r="C259">
        <v>1</v>
      </c>
      <c r="D259">
        <v>0</v>
      </c>
      <c r="E259">
        <v>21</v>
      </c>
      <c r="F259">
        <v>2</v>
      </c>
      <c r="G259">
        <v>15</v>
      </c>
    </row>
    <row r="260" spans="1:7" x14ac:dyDescent="0.25">
      <c r="A260" t="s">
        <v>154</v>
      </c>
      <c r="B260">
        <v>0</v>
      </c>
      <c r="C260">
        <v>1</v>
      </c>
      <c r="D260">
        <v>1</v>
      </c>
      <c r="E260">
        <v>15</v>
      </c>
      <c r="F260">
        <v>0</v>
      </c>
      <c r="G260">
        <v>0</v>
      </c>
    </row>
    <row r="261" spans="1:7" x14ac:dyDescent="0.25">
      <c r="A261" t="s">
        <v>154</v>
      </c>
      <c r="B261">
        <v>0</v>
      </c>
      <c r="C261">
        <v>1</v>
      </c>
      <c r="D261">
        <v>2</v>
      </c>
      <c r="E261">
        <v>2</v>
      </c>
      <c r="F261">
        <v>1</v>
      </c>
      <c r="G261">
        <v>16</v>
      </c>
    </row>
    <row r="262" spans="1:7" x14ac:dyDescent="0.25">
      <c r="A262" t="s">
        <v>154</v>
      </c>
      <c r="B262">
        <v>0</v>
      </c>
      <c r="C262">
        <v>1</v>
      </c>
      <c r="D262">
        <v>3</v>
      </c>
      <c r="E262">
        <v>3</v>
      </c>
      <c r="F262">
        <v>0</v>
      </c>
      <c r="G262">
        <v>13</v>
      </c>
    </row>
    <row r="263" spans="1:7" x14ac:dyDescent="0.25">
      <c r="A263" t="s">
        <v>154</v>
      </c>
      <c r="B263">
        <v>0</v>
      </c>
      <c r="C263">
        <v>1</v>
      </c>
      <c r="D263">
        <v>4</v>
      </c>
      <c r="E263">
        <v>3</v>
      </c>
      <c r="F263">
        <v>0</v>
      </c>
      <c r="G263">
        <v>10</v>
      </c>
    </row>
    <row r="264" spans="1:7" x14ac:dyDescent="0.25">
      <c r="A264" t="s">
        <v>154</v>
      </c>
      <c r="B264">
        <v>0</v>
      </c>
      <c r="C264">
        <v>1</v>
      </c>
      <c r="D264">
        <v>5</v>
      </c>
      <c r="E264">
        <v>5</v>
      </c>
      <c r="F264">
        <v>0</v>
      </c>
      <c r="G264">
        <v>5</v>
      </c>
    </row>
    <row r="265" spans="1:7" x14ac:dyDescent="0.25">
      <c r="A265" t="s">
        <v>154</v>
      </c>
      <c r="B265">
        <v>0</v>
      </c>
      <c r="C265">
        <v>2</v>
      </c>
      <c r="D265">
        <v>2</v>
      </c>
      <c r="E265">
        <v>19</v>
      </c>
      <c r="F265">
        <v>2</v>
      </c>
      <c r="G265">
        <v>17</v>
      </c>
    </row>
    <row r="266" spans="1:7" x14ac:dyDescent="0.25">
      <c r="A266" t="s">
        <v>154</v>
      </c>
      <c r="B266">
        <v>0</v>
      </c>
      <c r="C266">
        <v>2</v>
      </c>
      <c r="D266">
        <v>3</v>
      </c>
      <c r="E266">
        <v>20</v>
      </c>
      <c r="F266">
        <v>1</v>
      </c>
      <c r="G266">
        <v>15</v>
      </c>
    </row>
    <row r="267" spans="1:7" x14ac:dyDescent="0.25">
      <c r="A267" t="s">
        <v>154</v>
      </c>
      <c r="B267">
        <v>0</v>
      </c>
      <c r="C267">
        <v>2</v>
      </c>
      <c r="D267">
        <v>4</v>
      </c>
      <c r="E267">
        <v>20</v>
      </c>
      <c r="F267">
        <v>1</v>
      </c>
      <c r="G267">
        <v>13</v>
      </c>
    </row>
    <row r="268" spans="1:7" x14ac:dyDescent="0.25">
      <c r="A268" t="s">
        <v>154</v>
      </c>
      <c r="B268">
        <v>0</v>
      </c>
      <c r="C268">
        <v>2</v>
      </c>
      <c r="D268">
        <v>5</v>
      </c>
      <c r="E268">
        <v>6</v>
      </c>
      <c r="F268">
        <v>0</v>
      </c>
      <c r="G268">
        <v>7</v>
      </c>
    </row>
    <row r="269" spans="1:7" x14ac:dyDescent="0.25">
      <c r="A269" t="s">
        <v>154</v>
      </c>
      <c r="B269">
        <v>0</v>
      </c>
      <c r="C269">
        <v>2</v>
      </c>
      <c r="D269">
        <v>6</v>
      </c>
      <c r="E269">
        <v>15</v>
      </c>
      <c r="F269">
        <v>1</v>
      </c>
      <c r="G269">
        <v>10</v>
      </c>
    </row>
    <row r="270" spans="1:7" x14ac:dyDescent="0.25">
      <c r="A270" t="s">
        <v>154</v>
      </c>
      <c r="B270">
        <v>0</v>
      </c>
      <c r="C270">
        <v>2</v>
      </c>
      <c r="D270">
        <v>7</v>
      </c>
      <c r="E270">
        <v>4</v>
      </c>
      <c r="F270">
        <v>0</v>
      </c>
      <c r="G270">
        <v>6</v>
      </c>
    </row>
    <row r="271" spans="1:7" x14ac:dyDescent="0.25">
      <c r="A271" t="s">
        <v>154</v>
      </c>
      <c r="B271">
        <v>1</v>
      </c>
      <c r="C271">
        <v>0</v>
      </c>
      <c r="D271">
        <v>4</v>
      </c>
      <c r="E271">
        <v>21</v>
      </c>
      <c r="F271">
        <v>2</v>
      </c>
      <c r="G271">
        <v>15</v>
      </c>
    </row>
    <row r="272" spans="1:7" x14ac:dyDescent="0.25">
      <c r="A272" t="s">
        <v>154</v>
      </c>
      <c r="B272">
        <v>1</v>
      </c>
      <c r="C272">
        <v>0</v>
      </c>
      <c r="D272">
        <v>5</v>
      </c>
      <c r="E272">
        <v>2</v>
      </c>
      <c r="F272">
        <v>0</v>
      </c>
      <c r="G272">
        <v>13</v>
      </c>
    </row>
    <row r="273" spans="1:7" x14ac:dyDescent="0.25">
      <c r="A273" t="s">
        <v>154</v>
      </c>
      <c r="B273">
        <v>1</v>
      </c>
      <c r="C273">
        <v>0</v>
      </c>
      <c r="D273">
        <v>7</v>
      </c>
      <c r="E273">
        <v>2</v>
      </c>
      <c r="F273">
        <v>0</v>
      </c>
      <c r="G273">
        <v>11</v>
      </c>
    </row>
    <row r="274" spans="1:7" x14ac:dyDescent="0.25">
      <c r="A274" t="s">
        <v>154</v>
      </c>
      <c r="B274">
        <v>1</v>
      </c>
      <c r="C274">
        <v>0</v>
      </c>
      <c r="D274">
        <v>8</v>
      </c>
      <c r="E274">
        <v>5</v>
      </c>
      <c r="F274">
        <v>0</v>
      </c>
      <c r="G274">
        <v>6</v>
      </c>
    </row>
    <row r="275" spans="1:7" x14ac:dyDescent="0.25">
      <c r="A275" t="s">
        <v>154</v>
      </c>
      <c r="B275">
        <v>1</v>
      </c>
      <c r="C275">
        <v>0</v>
      </c>
      <c r="D275">
        <v>9</v>
      </c>
      <c r="E275">
        <v>2</v>
      </c>
      <c r="F275">
        <v>0</v>
      </c>
      <c r="G275">
        <v>4</v>
      </c>
    </row>
    <row r="276" spans="1:7" x14ac:dyDescent="0.25">
      <c r="A276" t="s">
        <v>154</v>
      </c>
      <c r="B276">
        <v>1</v>
      </c>
      <c r="C276">
        <v>1</v>
      </c>
      <c r="D276">
        <v>5</v>
      </c>
      <c r="E276">
        <v>11</v>
      </c>
      <c r="F276">
        <v>1</v>
      </c>
      <c r="G276">
        <v>7</v>
      </c>
    </row>
    <row r="277" spans="1:7" x14ac:dyDescent="0.25">
      <c r="A277" t="s">
        <v>154</v>
      </c>
      <c r="B277">
        <v>1</v>
      </c>
      <c r="C277">
        <v>1</v>
      </c>
      <c r="D277">
        <v>6</v>
      </c>
      <c r="E277">
        <v>7</v>
      </c>
      <c r="F277">
        <v>0</v>
      </c>
      <c r="G277">
        <v>0</v>
      </c>
    </row>
    <row r="278" spans="1:7" x14ac:dyDescent="0.25">
      <c r="A278" t="s">
        <v>154</v>
      </c>
      <c r="B278">
        <v>1</v>
      </c>
      <c r="C278">
        <v>1</v>
      </c>
      <c r="D278">
        <v>7</v>
      </c>
      <c r="E278">
        <v>5</v>
      </c>
      <c r="F278">
        <v>1</v>
      </c>
      <c r="G278">
        <v>13</v>
      </c>
    </row>
    <row r="279" spans="1:7" x14ac:dyDescent="0.25">
      <c r="A279" t="s">
        <v>154</v>
      </c>
      <c r="B279">
        <v>1</v>
      </c>
      <c r="C279">
        <v>1</v>
      </c>
      <c r="D279">
        <v>8</v>
      </c>
      <c r="E279">
        <v>6</v>
      </c>
      <c r="F279">
        <v>0</v>
      </c>
      <c r="G279">
        <v>7</v>
      </c>
    </row>
    <row r="280" spans="1:7" x14ac:dyDescent="0.25">
      <c r="A280" t="s">
        <v>154</v>
      </c>
      <c r="B280">
        <v>1</v>
      </c>
      <c r="C280">
        <v>1</v>
      </c>
      <c r="D280">
        <v>9</v>
      </c>
      <c r="E280">
        <v>2</v>
      </c>
      <c r="F280">
        <v>0</v>
      </c>
      <c r="G280">
        <v>5</v>
      </c>
    </row>
    <row r="281" spans="1:7" x14ac:dyDescent="0.25">
      <c r="A281" t="s">
        <v>154</v>
      </c>
      <c r="B281">
        <v>1</v>
      </c>
      <c r="C281">
        <v>2</v>
      </c>
      <c r="D281">
        <v>6</v>
      </c>
      <c r="E281">
        <v>6</v>
      </c>
      <c r="F281">
        <v>1</v>
      </c>
      <c r="G281">
        <v>12</v>
      </c>
    </row>
    <row r="282" spans="1:7" x14ac:dyDescent="0.25">
      <c r="A282" t="s">
        <v>154</v>
      </c>
      <c r="B282">
        <v>1</v>
      </c>
      <c r="C282">
        <v>2</v>
      </c>
      <c r="D282">
        <v>7</v>
      </c>
      <c r="E282">
        <v>70</v>
      </c>
      <c r="F282">
        <v>4</v>
      </c>
      <c r="G282">
        <v>14</v>
      </c>
    </row>
    <row r="283" spans="1:7" x14ac:dyDescent="0.25">
      <c r="A283" t="s">
        <v>154</v>
      </c>
      <c r="B283">
        <v>1</v>
      </c>
      <c r="C283">
        <v>2</v>
      </c>
      <c r="D283">
        <v>8</v>
      </c>
      <c r="E283">
        <v>15</v>
      </c>
      <c r="F283">
        <v>1</v>
      </c>
      <c r="G283">
        <v>17</v>
      </c>
    </row>
    <row r="284" spans="1:7" x14ac:dyDescent="0.25">
      <c r="A284" t="s">
        <v>154</v>
      </c>
      <c r="B284">
        <v>1</v>
      </c>
      <c r="C284">
        <v>2</v>
      </c>
      <c r="D284">
        <v>9</v>
      </c>
      <c r="E284">
        <v>14</v>
      </c>
      <c r="F284">
        <v>0</v>
      </c>
      <c r="G284">
        <v>3</v>
      </c>
    </row>
    <row r="285" spans="1:7" x14ac:dyDescent="0.25">
      <c r="A285" t="s">
        <v>155</v>
      </c>
      <c r="B285">
        <v>0</v>
      </c>
      <c r="C285">
        <v>0</v>
      </c>
      <c r="D285">
        <v>0</v>
      </c>
      <c r="E285">
        <v>36</v>
      </c>
      <c r="F285">
        <v>2</v>
      </c>
      <c r="G285">
        <v>0</v>
      </c>
    </row>
    <row r="286" spans="1:7" x14ac:dyDescent="0.25">
      <c r="A286" t="s">
        <v>155</v>
      </c>
      <c r="B286">
        <v>0</v>
      </c>
      <c r="C286">
        <v>0</v>
      </c>
      <c r="D286">
        <v>1</v>
      </c>
      <c r="E286">
        <v>3</v>
      </c>
      <c r="F286">
        <v>1</v>
      </c>
      <c r="G286">
        <v>15</v>
      </c>
    </row>
    <row r="287" spans="1:7" x14ac:dyDescent="0.25">
      <c r="A287" t="s">
        <v>155</v>
      </c>
      <c r="B287">
        <v>0</v>
      </c>
      <c r="C287">
        <v>0</v>
      </c>
      <c r="D287">
        <v>2</v>
      </c>
      <c r="E287">
        <v>4</v>
      </c>
      <c r="F287">
        <v>0</v>
      </c>
      <c r="G287">
        <v>11</v>
      </c>
    </row>
    <row r="288" spans="1:7" x14ac:dyDescent="0.25">
      <c r="A288" t="s">
        <v>155</v>
      </c>
      <c r="B288">
        <v>0</v>
      </c>
      <c r="C288">
        <v>0</v>
      </c>
      <c r="D288">
        <v>3</v>
      </c>
      <c r="E288">
        <v>4</v>
      </c>
      <c r="F288">
        <v>0</v>
      </c>
      <c r="G288">
        <v>7</v>
      </c>
    </row>
    <row r="289" spans="1:7" x14ac:dyDescent="0.25">
      <c r="A289" t="s">
        <v>155</v>
      </c>
      <c r="B289">
        <v>0</v>
      </c>
      <c r="C289">
        <v>0</v>
      </c>
      <c r="D289">
        <v>4</v>
      </c>
      <c r="E289">
        <v>2</v>
      </c>
      <c r="F289">
        <v>0</v>
      </c>
      <c r="G289">
        <v>5</v>
      </c>
    </row>
    <row r="290" spans="1:7" x14ac:dyDescent="0.25">
      <c r="A290" t="s">
        <v>155</v>
      </c>
      <c r="B290">
        <v>0</v>
      </c>
      <c r="C290">
        <v>0</v>
      </c>
      <c r="D290">
        <v>5</v>
      </c>
      <c r="E290">
        <v>0</v>
      </c>
      <c r="F290">
        <v>0</v>
      </c>
      <c r="G290">
        <v>5</v>
      </c>
    </row>
    <row r="291" spans="1:7" x14ac:dyDescent="0.25">
      <c r="A291" t="s">
        <v>155</v>
      </c>
      <c r="B291">
        <v>0</v>
      </c>
      <c r="C291">
        <v>0</v>
      </c>
      <c r="D291">
        <v>6</v>
      </c>
      <c r="E291">
        <v>0</v>
      </c>
      <c r="F291">
        <v>0</v>
      </c>
      <c r="G291">
        <v>5</v>
      </c>
    </row>
    <row r="292" spans="1:7" x14ac:dyDescent="0.25">
      <c r="A292" t="s">
        <v>155</v>
      </c>
      <c r="B292">
        <v>0</v>
      </c>
      <c r="C292">
        <v>0</v>
      </c>
      <c r="D292">
        <v>7</v>
      </c>
      <c r="E292">
        <v>0</v>
      </c>
      <c r="F292">
        <v>0</v>
      </c>
      <c r="G292">
        <v>5</v>
      </c>
    </row>
    <row r="293" spans="1:7" x14ac:dyDescent="0.25">
      <c r="A293" t="s">
        <v>155</v>
      </c>
      <c r="B293">
        <v>0</v>
      </c>
      <c r="C293">
        <v>0</v>
      </c>
      <c r="D293">
        <v>8</v>
      </c>
      <c r="E293">
        <v>0</v>
      </c>
      <c r="F293">
        <v>0</v>
      </c>
      <c r="G293">
        <v>5</v>
      </c>
    </row>
    <row r="294" spans="1:7" x14ac:dyDescent="0.25">
      <c r="A294" t="s">
        <v>155</v>
      </c>
      <c r="B294">
        <v>0</v>
      </c>
      <c r="C294">
        <v>0</v>
      </c>
      <c r="D294">
        <v>9</v>
      </c>
      <c r="E294">
        <v>0</v>
      </c>
      <c r="F294">
        <v>0</v>
      </c>
      <c r="G294">
        <v>5</v>
      </c>
    </row>
    <row r="295" spans="1:7" x14ac:dyDescent="0.25">
      <c r="A295" t="s">
        <v>155</v>
      </c>
      <c r="B295">
        <v>0</v>
      </c>
      <c r="C295">
        <v>1</v>
      </c>
      <c r="D295">
        <v>0</v>
      </c>
      <c r="E295">
        <v>16</v>
      </c>
      <c r="F295">
        <v>1</v>
      </c>
      <c r="G295">
        <v>2</v>
      </c>
    </row>
    <row r="296" spans="1:7" x14ac:dyDescent="0.25">
      <c r="A296" t="s">
        <v>155</v>
      </c>
      <c r="B296">
        <v>0</v>
      </c>
      <c r="C296">
        <v>1</v>
      </c>
      <c r="D296">
        <v>1</v>
      </c>
      <c r="E296">
        <v>12</v>
      </c>
      <c r="F296">
        <v>1</v>
      </c>
      <c r="G296">
        <v>8</v>
      </c>
    </row>
    <row r="297" spans="1:7" x14ac:dyDescent="0.25">
      <c r="A297" t="s">
        <v>155</v>
      </c>
      <c r="B297">
        <v>0</v>
      </c>
      <c r="C297">
        <v>2</v>
      </c>
      <c r="D297">
        <v>2</v>
      </c>
      <c r="E297">
        <v>17</v>
      </c>
      <c r="F297">
        <v>1</v>
      </c>
      <c r="G297">
        <v>1</v>
      </c>
    </row>
    <row r="298" spans="1:7" x14ac:dyDescent="0.25">
      <c r="A298" t="s">
        <v>155</v>
      </c>
      <c r="B298">
        <v>0</v>
      </c>
      <c r="C298">
        <v>2</v>
      </c>
      <c r="D298">
        <v>3</v>
      </c>
      <c r="E298">
        <v>26</v>
      </c>
      <c r="F298">
        <v>2</v>
      </c>
      <c r="G298">
        <v>11</v>
      </c>
    </row>
    <row r="299" spans="1:7" x14ac:dyDescent="0.25">
      <c r="A299" t="s">
        <v>155</v>
      </c>
      <c r="B299">
        <v>0</v>
      </c>
      <c r="C299">
        <v>2</v>
      </c>
      <c r="D299">
        <v>4</v>
      </c>
      <c r="E299">
        <v>20</v>
      </c>
      <c r="F299">
        <v>1</v>
      </c>
      <c r="G299">
        <v>9</v>
      </c>
    </row>
    <row r="300" spans="1:7" x14ac:dyDescent="0.25">
      <c r="A300" t="s">
        <v>155</v>
      </c>
      <c r="B300">
        <v>0</v>
      </c>
      <c r="C300">
        <v>2</v>
      </c>
      <c r="D300">
        <v>5</v>
      </c>
      <c r="E300">
        <v>9</v>
      </c>
      <c r="F300">
        <v>0</v>
      </c>
      <c r="G300">
        <v>0</v>
      </c>
    </row>
    <row r="301" spans="1:7" x14ac:dyDescent="0.25">
      <c r="A301" t="s">
        <v>155</v>
      </c>
      <c r="B301">
        <v>0</v>
      </c>
      <c r="C301">
        <v>2</v>
      </c>
      <c r="D301">
        <v>6</v>
      </c>
      <c r="E301">
        <v>12</v>
      </c>
      <c r="F301">
        <v>1</v>
      </c>
      <c r="G301">
        <v>6</v>
      </c>
    </row>
    <row r="302" spans="1:7" x14ac:dyDescent="0.25">
      <c r="A302" t="s">
        <v>155</v>
      </c>
      <c r="B302">
        <v>0</v>
      </c>
      <c r="C302">
        <v>2</v>
      </c>
      <c r="D302">
        <v>7</v>
      </c>
      <c r="E302">
        <v>14</v>
      </c>
      <c r="F302">
        <v>1</v>
      </c>
      <c r="G302">
        <v>10</v>
      </c>
    </row>
    <row r="303" spans="1:7" x14ac:dyDescent="0.25">
      <c r="A303" t="s">
        <v>155</v>
      </c>
      <c r="B303">
        <v>0</v>
      </c>
      <c r="C303">
        <v>2</v>
      </c>
      <c r="D303">
        <v>8</v>
      </c>
      <c r="E303">
        <v>19</v>
      </c>
      <c r="F303">
        <v>1</v>
      </c>
      <c r="G303">
        <v>9</v>
      </c>
    </row>
    <row r="304" spans="1:7" x14ac:dyDescent="0.25">
      <c r="A304" t="s">
        <v>155</v>
      </c>
      <c r="B304">
        <v>0</v>
      </c>
      <c r="C304">
        <v>2</v>
      </c>
      <c r="D304">
        <v>9</v>
      </c>
      <c r="E304">
        <v>11</v>
      </c>
      <c r="F304">
        <v>1</v>
      </c>
      <c r="G304">
        <v>16</v>
      </c>
    </row>
    <row r="305" spans="1:7" x14ac:dyDescent="0.25">
      <c r="A305" t="s">
        <v>155</v>
      </c>
      <c r="B305">
        <v>1</v>
      </c>
      <c r="C305">
        <v>0</v>
      </c>
      <c r="D305">
        <v>4</v>
      </c>
      <c r="E305">
        <v>22</v>
      </c>
      <c r="F305">
        <v>2</v>
      </c>
      <c r="G305">
        <v>14</v>
      </c>
    </row>
    <row r="306" spans="1:7" x14ac:dyDescent="0.25">
      <c r="A306" t="s">
        <v>155</v>
      </c>
      <c r="B306">
        <v>1</v>
      </c>
      <c r="C306">
        <v>0</v>
      </c>
      <c r="D306">
        <v>5</v>
      </c>
      <c r="E306">
        <v>3</v>
      </c>
      <c r="F306">
        <v>0</v>
      </c>
      <c r="G306">
        <v>11</v>
      </c>
    </row>
    <row r="307" spans="1:7" x14ac:dyDescent="0.25">
      <c r="A307" t="s">
        <v>155</v>
      </c>
      <c r="B307">
        <v>1</v>
      </c>
      <c r="C307">
        <v>1</v>
      </c>
      <c r="D307">
        <v>5</v>
      </c>
      <c r="E307">
        <v>16</v>
      </c>
      <c r="F307">
        <v>1</v>
      </c>
      <c r="G307">
        <v>2</v>
      </c>
    </row>
    <row r="308" spans="1:7" x14ac:dyDescent="0.25">
      <c r="A308" t="s">
        <v>155</v>
      </c>
      <c r="B308">
        <v>1</v>
      </c>
      <c r="C308">
        <v>1</v>
      </c>
      <c r="D308">
        <v>6</v>
      </c>
      <c r="E308">
        <v>9</v>
      </c>
      <c r="F308">
        <v>1</v>
      </c>
      <c r="G308">
        <v>11</v>
      </c>
    </row>
    <row r="309" spans="1:7" x14ac:dyDescent="0.25">
      <c r="A309" t="s">
        <v>155</v>
      </c>
      <c r="B309">
        <v>1</v>
      </c>
      <c r="C309">
        <v>1</v>
      </c>
      <c r="D309">
        <v>7</v>
      </c>
      <c r="E309">
        <v>1</v>
      </c>
      <c r="F309">
        <v>0</v>
      </c>
      <c r="G309">
        <v>10</v>
      </c>
    </row>
    <row r="310" spans="1:7" x14ac:dyDescent="0.25">
      <c r="A310" t="s">
        <v>155</v>
      </c>
      <c r="B310">
        <v>1</v>
      </c>
      <c r="C310">
        <v>1</v>
      </c>
      <c r="D310">
        <v>8</v>
      </c>
      <c r="E310">
        <v>2</v>
      </c>
      <c r="F310">
        <v>0</v>
      </c>
      <c r="G310">
        <v>8</v>
      </c>
    </row>
    <row r="311" spans="1:7" x14ac:dyDescent="0.25">
      <c r="A311" t="s">
        <v>155</v>
      </c>
      <c r="B311">
        <v>1</v>
      </c>
      <c r="C311">
        <v>1</v>
      </c>
      <c r="D311">
        <v>9</v>
      </c>
      <c r="E311">
        <v>1</v>
      </c>
      <c r="F311">
        <v>0</v>
      </c>
      <c r="G311">
        <v>7</v>
      </c>
    </row>
    <row r="312" spans="1:7" x14ac:dyDescent="0.25">
      <c r="A312" t="s">
        <v>155</v>
      </c>
      <c r="B312">
        <v>1</v>
      </c>
      <c r="C312">
        <v>2</v>
      </c>
      <c r="D312">
        <v>6</v>
      </c>
      <c r="E312">
        <v>10</v>
      </c>
      <c r="F312">
        <v>1</v>
      </c>
      <c r="G312">
        <v>8</v>
      </c>
    </row>
    <row r="313" spans="1:7" x14ac:dyDescent="0.25">
      <c r="A313" t="s">
        <v>155</v>
      </c>
      <c r="B313">
        <v>1</v>
      </c>
      <c r="C313">
        <v>2</v>
      </c>
      <c r="D313">
        <v>7</v>
      </c>
      <c r="E313">
        <v>60</v>
      </c>
      <c r="F313">
        <v>3</v>
      </c>
      <c r="G313">
        <v>2</v>
      </c>
    </row>
    <row r="314" spans="1:7" x14ac:dyDescent="0.25">
      <c r="A314" t="s">
        <v>155</v>
      </c>
      <c r="B314">
        <v>1</v>
      </c>
      <c r="C314">
        <v>2</v>
      </c>
      <c r="D314">
        <v>8</v>
      </c>
      <c r="E314">
        <v>8</v>
      </c>
      <c r="F314">
        <v>1</v>
      </c>
      <c r="G314">
        <v>12</v>
      </c>
    </row>
    <row r="315" spans="1:7" x14ac:dyDescent="0.25">
      <c r="A315" t="s">
        <v>155</v>
      </c>
      <c r="B315">
        <v>1</v>
      </c>
      <c r="C315">
        <v>2</v>
      </c>
      <c r="D315">
        <v>9</v>
      </c>
      <c r="E315">
        <v>12</v>
      </c>
      <c r="F315">
        <v>0</v>
      </c>
      <c r="G315">
        <v>0</v>
      </c>
    </row>
    <row r="316" spans="1:7" x14ac:dyDescent="0.25">
      <c r="A316" t="s">
        <v>156</v>
      </c>
      <c r="B316">
        <v>0</v>
      </c>
      <c r="C316">
        <v>0</v>
      </c>
      <c r="D316">
        <v>0</v>
      </c>
      <c r="E316">
        <v>14</v>
      </c>
      <c r="F316">
        <v>1</v>
      </c>
      <c r="G316">
        <v>4</v>
      </c>
    </row>
    <row r="317" spans="1:7" x14ac:dyDescent="0.25">
      <c r="A317" t="s">
        <v>156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4</v>
      </c>
    </row>
    <row r="318" spans="1:7" x14ac:dyDescent="0.25">
      <c r="A318" t="s">
        <v>156</v>
      </c>
      <c r="B318">
        <v>0</v>
      </c>
      <c r="C318">
        <v>0</v>
      </c>
      <c r="D318">
        <v>2</v>
      </c>
      <c r="E318">
        <v>0</v>
      </c>
      <c r="F318">
        <v>0</v>
      </c>
      <c r="G318">
        <v>4</v>
      </c>
    </row>
    <row r="319" spans="1:7" x14ac:dyDescent="0.25">
      <c r="A319" t="s">
        <v>156</v>
      </c>
      <c r="B319">
        <v>0</v>
      </c>
      <c r="C319">
        <v>0</v>
      </c>
      <c r="D319">
        <v>3</v>
      </c>
      <c r="E319">
        <v>0</v>
      </c>
      <c r="F319">
        <v>0</v>
      </c>
      <c r="G319">
        <v>4</v>
      </c>
    </row>
    <row r="320" spans="1:7" x14ac:dyDescent="0.25">
      <c r="A320" t="s">
        <v>156</v>
      </c>
      <c r="B320">
        <v>0</v>
      </c>
      <c r="C320">
        <v>0</v>
      </c>
      <c r="D320">
        <v>4</v>
      </c>
      <c r="E320">
        <v>1</v>
      </c>
      <c r="F320">
        <v>0</v>
      </c>
      <c r="G320">
        <v>3</v>
      </c>
    </row>
    <row r="321" spans="1:7" x14ac:dyDescent="0.25">
      <c r="A321" t="s">
        <v>156</v>
      </c>
      <c r="B321">
        <v>0</v>
      </c>
      <c r="C321">
        <v>0</v>
      </c>
      <c r="D321">
        <v>5</v>
      </c>
      <c r="E321">
        <v>0</v>
      </c>
      <c r="F321">
        <v>0</v>
      </c>
      <c r="G321">
        <v>3</v>
      </c>
    </row>
    <row r="322" spans="1:7" x14ac:dyDescent="0.25">
      <c r="A322" t="s">
        <v>156</v>
      </c>
      <c r="B322">
        <v>0</v>
      </c>
      <c r="C322">
        <v>0</v>
      </c>
      <c r="D322">
        <v>6</v>
      </c>
      <c r="E322">
        <v>1</v>
      </c>
      <c r="F322">
        <v>0</v>
      </c>
      <c r="G322">
        <v>2</v>
      </c>
    </row>
    <row r="323" spans="1:7" x14ac:dyDescent="0.25">
      <c r="A323" t="s">
        <v>156</v>
      </c>
      <c r="B323">
        <v>0</v>
      </c>
      <c r="C323">
        <v>0</v>
      </c>
      <c r="D323">
        <v>7</v>
      </c>
      <c r="E323">
        <v>1</v>
      </c>
      <c r="F323">
        <v>0</v>
      </c>
      <c r="G323">
        <v>1</v>
      </c>
    </row>
    <row r="324" spans="1:7" x14ac:dyDescent="0.25">
      <c r="A324" t="s">
        <v>156</v>
      </c>
      <c r="B324">
        <v>0</v>
      </c>
      <c r="C324">
        <v>0</v>
      </c>
      <c r="D324">
        <v>8</v>
      </c>
      <c r="E324">
        <v>0</v>
      </c>
      <c r="F324">
        <v>0</v>
      </c>
      <c r="G324">
        <v>1</v>
      </c>
    </row>
    <row r="325" spans="1:7" x14ac:dyDescent="0.25">
      <c r="A325" t="s">
        <v>156</v>
      </c>
      <c r="B325">
        <v>0</v>
      </c>
      <c r="C325">
        <v>0</v>
      </c>
      <c r="D325">
        <v>9</v>
      </c>
      <c r="E325">
        <v>2</v>
      </c>
      <c r="F325">
        <v>1</v>
      </c>
      <c r="G325">
        <v>17</v>
      </c>
    </row>
    <row r="326" spans="1:7" x14ac:dyDescent="0.25">
      <c r="A326" t="s">
        <v>156</v>
      </c>
      <c r="B326">
        <v>0</v>
      </c>
      <c r="C326">
        <v>1</v>
      </c>
      <c r="D326">
        <v>0</v>
      </c>
      <c r="E326">
        <v>11</v>
      </c>
      <c r="F326">
        <v>1</v>
      </c>
      <c r="G326">
        <v>7</v>
      </c>
    </row>
    <row r="327" spans="1:7" x14ac:dyDescent="0.25">
      <c r="A327" t="s">
        <v>156</v>
      </c>
      <c r="B327">
        <v>0</v>
      </c>
      <c r="C327">
        <v>1</v>
      </c>
      <c r="D327">
        <v>1</v>
      </c>
      <c r="E327">
        <v>4</v>
      </c>
      <c r="F327">
        <v>0</v>
      </c>
      <c r="G327">
        <v>3</v>
      </c>
    </row>
    <row r="328" spans="1:7" x14ac:dyDescent="0.25">
      <c r="A328" t="s">
        <v>156</v>
      </c>
      <c r="B328">
        <v>0</v>
      </c>
      <c r="C328">
        <v>1</v>
      </c>
      <c r="D328">
        <v>2</v>
      </c>
      <c r="E328">
        <v>5</v>
      </c>
      <c r="F328">
        <v>1</v>
      </c>
      <c r="G328">
        <v>16</v>
      </c>
    </row>
    <row r="329" spans="1:7" x14ac:dyDescent="0.25">
      <c r="A329" t="s">
        <v>156</v>
      </c>
      <c r="B329">
        <v>0</v>
      </c>
      <c r="C329">
        <v>1</v>
      </c>
      <c r="D329">
        <v>3</v>
      </c>
      <c r="E329">
        <v>7</v>
      </c>
      <c r="F329">
        <v>0</v>
      </c>
      <c r="G329">
        <v>9</v>
      </c>
    </row>
    <row r="330" spans="1:7" x14ac:dyDescent="0.25">
      <c r="A330" t="s">
        <v>156</v>
      </c>
      <c r="B330">
        <v>0</v>
      </c>
      <c r="C330">
        <v>1</v>
      </c>
      <c r="D330">
        <v>4</v>
      </c>
      <c r="E330">
        <v>6</v>
      </c>
      <c r="F330">
        <v>0</v>
      </c>
      <c r="G330">
        <v>3</v>
      </c>
    </row>
    <row r="331" spans="1:7" x14ac:dyDescent="0.25">
      <c r="A331" t="s">
        <v>156</v>
      </c>
      <c r="B331">
        <v>0</v>
      </c>
      <c r="C331">
        <v>1</v>
      </c>
      <c r="D331">
        <v>5</v>
      </c>
      <c r="E331">
        <v>6</v>
      </c>
      <c r="F331">
        <v>1</v>
      </c>
      <c r="G331">
        <v>15</v>
      </c>
    </row>
    <row r="332" spans="1:7" x14ac:dyDescent="0.25">
      <c r="A332" t="s">
        <v>156</v>
      </c>
      <c r="B332">
        <v>0</v>
      </c>
      <c r="C332">
        <v>1</v>
      </c>
      <c r="D332">
        <v>6</v>
      </c>
      <c r="E332">
        <v>3</v>
      </c>
      <c r="F332">
        <v>0</v>
      </c>
      <c r="G332">
        <v>12</v>
      </c>
    </row>
    <row r="333" spans="1:7" x14ac:dyDescent="0.25">
      <c r="A333" t="s">
        <v>156</v>
      </c>
      <c r="B333">
        <v>0</v>
      </c>
      <c r="C333">
        <v>1</v>
      </c>
      <c r="D333">
        <v>7</v>
      </c>
      <c r="E333">
        <v>3</v>
      </c>
      <c r="F333">
        <v>0</v>
      </c>
      <c r="G333">
        <v>9</v>
      </c>
    </row>
    <row r="334" spans="1:7" x14ac:dyDescent="0.25">
      <c r="A334" t="s">
        <v>156</v>
      </c>
      <c r="B334">
        <v>0</v>
      </c>
      <c r="C334">
        <v>1</v>
      </c>
      <c r="D334">
        <v>8</v>
      </c>
      <c r="E334">
        <v>3</v>
      </c>
      <c r="F334">
        <v>0</v>
      </c>
      <c r="G334">
        <v>6</v>
      </c>
    </row>
    <row r="335" spans="1:7" x14ac:dyDescent="0.25">
      <c r="A335" t="s">
        <v>156</v>
      </c>
      <c r="B335">
        <v>0</v>
      </c>
      <c r="C335">
        <v>1</v>
      </c>
      <c r="D335">
        <v>9</v>
      </c>
      <c r="E335">
        <v>2</v>
      </c>
      <c r="F335">
        <v>0</v>
      </c>
      <c r="G335">
        <v>4</v>
      </c>
    </row>
    <row r="336" spans="1:7" x14ac:dyDescent="0.25">
      <c r="A336" t="s">
        <v>156</v>
      </c>
      <c r="B336">
        <v>0</v>
      </c>
      <c r="C336">
        <v>2</v>
      </c>
      <c r="D336">
        <v>2</v>
      </c>
      <c r="E336">
        <v>1</v>
      </c>
      <c r="F336">
        <v>1</v>
      </c>
      <c r="G336">
        <v>17</v>
      </c>
    </row>
    <row r="337" spans="1:7" x14ac:dyDescent="0.25">
      <c r="A337" t="s">
        <v>156</v>
      </c>
      <c r="B337">
        <v>0</v>
      </c>
      <c r="C337">
        <v>2</v>
      </c>
      <c r="D337">
        <v>3</v>
      </c>
      <c r="E337">
        <v>3</v>
      </c>
      <c r="F337">
        <v>0</v>
      </c>
      <c r="G337">
        <v>14</v>
      </c>
    </row>
    <row r="338" spans="1:7" x14ac:dyDescent="0.25">
      <c r="A338" t="s">
        <v>156</v>
      </c>
      <c r="B338">
        <v>0</v>
      </c>
      <c r="C338">
        <v>2</v>
      </c>
      <c r="D338">
        <v>4</v>
      </c>
      <c r="E338">
        <v>2</v>
      </c>
      <c r="F338">
        <v>0</v>
      </c>
      <c r="G338">
        <v>12</v>
      </c>
    </row>
    <row r="339" spans="1:7" x14ac:dyDescent="0.25">
      <c r="A339" t="s">
        <v>156</v>
      </c>
      <c r="B339">
        <v>0</v>
      </c>
      <c r="C339">
        <v>2</v>
      </c>
      <c r="D339">
        <v>5</v>
      </c>
      <c r="E339">
        <v>6</v>
      </c>
      <c r="F339">
        <v>0</v>
      </c>
      <c r="G339">
        <v>6</v>
      </c>
    </row>
    <row r="340" spans="1:7" x14ac:dyDescent="0.25">
      <c r="A340" t="s">
        <v>156</v>
      </c>
      <c r="B340">
        <v>0</v>
      </c>
      <c r="C340">
        <v>2</v>
      </c>
      <c r="D340">
        <v>6</v>
      </c>
      <c r="E340">
        <v>11</v>
      </c>
      <c r="F340">
        <v>1</v>
      </c>
      <c r="G340">
        <v>13</v>
      </c>
    </row>
    <row r="341" spans="1:7" x14ac:dyDescent="0.25">
      <c r="A341" t="s">
        <v>156</v>
      </c>
      <c r="B341">
        <v>0</v>
      </c>
      <c r="C341">
        <v>2</v>
      </c>
      <c r="D341">
        <v>7</v>
      </c>
      <c r="E341">
        <v>15</v>
      </c>
      <c r="F341">
        <v>1</v>
      </c>
      <c r="G341">
        <v>16</v>
      </c>
    </row>
    <row r="342" spans="1:7" x14ac:dyDescent="0.25">
      <c r="A342" t="s">
        <v>156</v>
      </c>
      <c r="B342">
        <v>0</v>
      </c>
      <c r="C342">
        <v>2</v>
      </c>
      <c r="D342">
        <v>8</v>
      </c>
      <c r="E342">
        <v>1</v>
      </c>
      <c r="F342">
        <v>0</v>
      </c>
      <c r="G342">
        <v>15</v>
      </c>
    </row>
    <row r="343" spans="1:7" x14ac:dyDescent="0.25">
      <c r="A343" t="s">
        <v>156</v>
      </c>
      <c r="B343">
        <v>1</v>
      </c>
      <c r="C343">
        <v>0</v>
      </c>
      <c r="D343">
        <v>4</v>
      </c>
      <c r="E343">
        <v>1</v>
      </c>
      <c r="F343">
        <v>1</v>
      </c>
      <c r="G343">
        <v>17</v>
      </c>
    </row>
    <row r="344" spans="1:7" x14ac:dyDescent="0.25">
      <c r="A344" t="s">
        <v>156</v>
      </c>
      <c r="B344">
        <v>1</v>
      </c>
      <c r="C344">
        <v>0</v>
      </c>
      <c r="D344">
        <v>8</v>
      </c>
      <c r="E344">
        <v>5</v>
      </c>
      <c r="F344">
        <v>0</v>
      </c>
      <c r="G344">
        <v>12</v>
      </c>
    </row>
    <row r="345" spans="1:7" x14ac:dyDescent="0.25">
      <c r="A345" t="s">
        <v>156</v>
      </c>
      <c r="B345">
        <v>1</v>
      </c>
      <c r="C345">
        <v>0</v>
      </c>
      <c r="D345">
        <v>9</v>
      </c>
      <c r="E345">
        <v>2</v>
      </c>
      <c r="F345">
        <v>0</v>
      </c>
      <c r="G345">
        <v>10</v>
      </c>
    </row>
    <row r="346" spans="1:7" x14ac:dyDescent="0.25">
      <c r="A346" t="s">
        <v>156</v>
      </c>
      <c r="B346">
        <v>1</v>
      </c>
      <c r="C346">
        <v>1</v>
      </c>
      <c r="D346">
        <v>5</v>
      </c>
      <c r="E346">
        <v>3</v>
      </c>
      <c r="F346">
        <v>1</v>
      </c>
      <c r="G346">
        <v>15</v>
      </c>
    </row>
    <row r="347" spans="1:7" x14ac:dyDescent="0.25">
      <c r="A347" t="s">
        <v>156</v>
      </c>
      <c r="B347">
        <v>1</v>
      </c>
      <c r="C347">
        <v>1</v>
      </c>
      <c r="D347">
        <v>8</v>
      </c>
      <c r="E347">
        <v>4</v>
      </c>
      <c r="F347">
        <v>0</v>
      </c>
      <c r="G347">
        <v>11</v>
      </c>
    </row>
    <row r="348" spans="1:7" x14ac:dyDescent="0.25">
      <c r="A348" t="s">
        <v>156</v>
      </c>
      <c r="B348">
        <v>1</v>
      </c>
      <c r="C348">
        <v>1</v>
      </c>
      <c r="D348">
        <v>9</v>
      </c>
      <c r="E348">
        <v>6</v>
      </c>
      <c r="F348">
        <v>0</v>
      </c>
      <c r="G348">
        <v>5</v>
      </c>
    </row>
    <row r="349" spans="1:7" x14ac:dyDescent="0.25">
      <c r="A349" t="s">
        <v>156</v>
      </c>
      <c r="B349">
        <v>1</v>
      </c>
      <c r="C349">
        <v>2</v>
      </c>
      <c r="D349">
        <v>6</v>
      </c>
      <c r="E349">
        <v>4</v>
      </c>
      <c r="F349">
        <v>1</v>
      </c>
      <c r="G349">
        <v>14</v>
      </c>
    </row>
    <row r="350" spans="1:7" x14ac:dyDescent="0.25">
      <c r="A350" t="s">
        <v>156</v>
      </c>
      <c r="B350">
        <v>1</v>
      </c>
      <c r="C350">
        <v>2</v>
      </c>
      <c r="D350">
        <v>7</v>
      </c>
      <c r="E350">
        <v>4</v>
      </c>
      <c r="F350">
        <v>0</v>
      </c>
      <c r="G350">
        <v>10</v>
      </c>
    </row>
    <row r="351" spans="1:7" x14ac:dyDescent="0.25">
      <c r="A351" t="s">
        <v>156</v>
      </c>
      <c r="B351">
        <v>1</v>
      </c>
      <c r="C351">
        <v>2</v>
      </c>
      <c r="D351">
        <v>8</v>
      </c>
      <c r="E351">
        <v>10</v>
      </c>
      <c r="F351">
        <v>0</v>
      </c>
      <c r="G351">
        <v>0</v>
      </c>
    </row>
    <row r="352" spans="1:7" x14ac:dyDescent="0.25">
      <c r="A352" t="s">
        <v>156</v>
      </c>
      <c r="B352">
        <v>1</v>
      </c>
      <c r="C352">
        <v>2</v>
      </c>
      <c r="D352">
        <v>9</v>
      </c>
      <c r="E352">
        <v>5</v>
      </c>
      <c r="F352">
        <v>1</v>
      </c>
      <c r="G352">
        <v>13</v>
      </c>
    </row>
    <row r="353" spans="1:7" x14ac:dyDescent="0.25">
      <c r="A353" t="s">
        <v>157</v>
      </c>
      <c r="B353">
        <v>0</v>
      </c>
      <c r="C353">
        <v>0</v>
      </c>
      <c r="D353">
        <v>0</v>
      </c>
      <c r="E353">
        <v>27</v>
      </c>
      <c r="F353">
        <v>2</v>
      </c>
      <c r="G353">
        <v>9</v>
      </c>
    </row>
    <row r="354" spans="1:7" x14ac:dyDescent="0.25">
      <c r="A354" t="s">
        <v>157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8</v>
      </c>
    </row>
    <row r="355" spans="1:7" x14ac:dyDescent="0.25">
      <c r="A355" t="s">
        <v>157</v>
      </c>
      <c r="B355">
        <v>0</v>
      </c>
      <c r="C355">
        <v>0</v>
      </c>
      <c r="D355">
        <v>2</v>
      </c>
      <c r="E355">
        <v>2</v>
      </c>
      <c r="F355">
        <v>0</v>
      </c>
      <c r="G355">
        <v>6</v>
      </c>
    </row>
    <row r="356" spans="1:7" x14ac:dyDescent="0.25">
      <c r="A356" t="s">
        <v>157</v>
      </c>
      <c r="B356">
        <v>0</v>
      </c>
      <c r="C356">
        <v>0</v>
      </c>
      <c r="D356">
        <v>3</v>
      </c>
      <c r="E356">
        <v>2</v>
      </c>
      <c r="F356">
        <v>0</v>
      </c>
      <c r="G356">
        <v>4</v>
      </c>
    </row>
    <row r="357" spans="1:7" x14ac:dyDescent="0.25">
      <c r="A357" t="s">
        <v>157</v>
      </c>
      <c r="B357">
        <v>0</v>
      </c>
      <c r="C357">
        <v>0</v>
      </c>
      <c r="D357">
        <v>4</v>
      </c>
      <c r="E357">
        <v>2</v>
      </c>
      <c r="F357">
        <v>0</v>
      </c>
      <c r="G357">
        <v>2</v>
      </c>
    </row>
    <row r="358" spans="1:7" x14ac:dyDescent="0.25">
      <c r="A358" t="s">
        <v>157</v>
      </c>
      <c r="B358">
        <v>0</v>
      </c>
      <c r="C358">
        <v>0</v>
      </c>
      <c r="D358">
        <v>5</v>
      </c>
      <c r="E358">
        <v>2</v>
      </c>
      <c r="F358">
        <v>0</v>
      </c>
      <c r="G358">
        <v>0</v>
      </c>
    </row>
    <row r="359" spans="1:7" x14ac:dyDescent="0.25">
      <c r="A359" t="s">
        <v>157</v>
      </c>
      <c r="B359">
        <v>0</v>
      </c>
      <c r="C359">
        <v>0</v>
      </c>
      <c r="D359">
        <v>6</v>
      </c>
      <c r="E359">
        <v>3</v>
      </c>
      <c r="F359">
        <v>1</v>
      </c>
      <c r="G359">
        <v>15</v>
      </c>
    </row>
    <row r="360" spans="1:7" x14ac:dyDescent="0.25">
      <c r="A360" t="s">
        <v>157</v>
      </c>
      <c r="B360">
        <v>0</v>
      </c>
      <c r="C360">
        <v>0</v>
      </c>
      <c r="D360">
        <v>7</v>
      </c>
      <c r="E360">
        <v>3</v>
      </c>
      <c r="F360">
        <v>0</v>
      </c>
      <c r="G360">
        <v>12</v>
      </c>
    </row>
    <row r="361" spans="1:7" x14ac:dyDescent="0.25">
      <c r="A361" t="s">
        <v>157</v>
      </c>
      <c r="B361">
        <v>0</v>
      </c>
      <c r="C361">
        <v>0</v>
      </c>
      <c r="D361">
        <v>8</v>
      </c>
      <c r="E361">
        <v>4</v>
      </c>
      <c r="F361">
        <v>0</v>
      </c>
      <c r="G361">
        <v>8</v>
      </c>
    </row>
    <row r="362" spans="1:7" x14ac:dyDescent="0.25">
      <c r="A362" t="s">
        <v>157</v>
      </c>
      <c r="B362">
        <v>0</v>
      </c>
      <c r="C362">
        <v>0</v>
      </c>
      <c r="D362">
        <v>9</v>
      </c>
      <c r="E362">
        <v>5</v>
      </c>
      <c r="F362">
        <v>0</v>
      </c>
      <c r="G362">
        <v>3</v>
      </c>
    </row>
    <row r="363" spans="1:7" x14ac:dyDescent="0.25">
      <c r="A363" t="s">
        <v>157</v>
      </c>
      <c r="B363">
        <v>0</v>
      </c>
      <c r="C363">
        <v>1</v>
      </c>
      <c r="D363">
        <v>1</v>
      </c>
      <c r="E363">
        <v>2</v>
      </c>
      <c r="F363">
        <v>1</v>
      </c>
      <c r="G363">
        <v>16</v>
      </c>
    </row>
    <row r="364" spans="1:7" x14ac:dyDescent="0.25">
      <c r="A364" t="s">
        <v>157</v>
      </c>
      <c r="B364">
        <v>0</v>
      </c>
      <c r="C364">
        <v>1</v>
      </c>
      <c r="D364">
        <v>2</v>
      </c>
      <c r="E364">
        <v>4</v>
      </c>
      <c r="F364">
        <v>0</v>
      </c>
      <c r="G364">
        <v>12</v>
      </c>
    </row>
    <row r="365" spans="1:7" x14ac:dyDescent="0.25">
      <c r="A365" t="s">
        <v>157</v>
      </c>
      <c r="B365">
        <v>0</v>
      </c>
      <c r="C365">
        <v>1</v>
      </c>
      <c r="D365">
        <v>3</v>
      </c>
      <c r="E365">
        <v>7</v>
      </c>
      <c r="F365">
        <v>0</v>
      </c>
      <c r="G365">
        <v>5</v>
      </c>
    </row>
    <row r="366" spans="1:7" x14ac:dyDescent="0.25">
      <c r="A366" t="s">
        <v>157</v>
      </c>
      <c r="B366">
        <v>0</v>
      </c>
      <c r="C366">
        <v>1</v>
      </c>
      <c r="D366">
        <v>4</v>
      </c>
      <c r="E366">
        <v>10</v>
      </c>
      <c r="F366">
        <v>1</v>
      </c>
      <c r="G366">
        <v>13</v>
      </c>
    </row>
    <row r="367" spans="1:7" x14ac:dyDescent="0.25">
      <c r="A367" t="s">
        <v>157</v>
      </c>
      <c r="B367">
        <v>0</v>
      </c>
      <c r="C367">
        <v>1</v>
      </c>
      <c r="D367">
        <v>5</v>
      </c>
      <c r="E367">
        <v>6</v>
      </c>
      <c r="F367">
        <v>0</v>
      </c>
      <c r="G367">
        <v>7</v>
      </c>
    </row>
    <row r="368" spans="1:7" x14ac:dyDescent="0.25">
      <c r="A368" t="s">
        <v>157</v>
      </c>
      <c r="B368">
        <v>0</v>
      </c>
      <c r="C368">
        <v>1</v>
      </c>
      <c r="D368">
        <v>7</v>
      </c>
      <c r="E368">
        <v>2</v>
      </c>
      <c r="F368">
        <v>0</v>
      </c>
      <c r="G368">
        <v>5</v>
      </c>
    </row>
    <row r="369" spans="1:7" x14ac:dyDescent="0.25">
      <c r="A369" t="s">
        <v>157</v>
      </c>
      <c r="B369">
        <v>0</v>
      </c>
      <c r="C369">
        <v>1</v>
      </c>
      <c r="D369">
        <v>8</v>
      </c>
      <c r="E369">
        <v>3</v>
      </c>
      <c r="F369">
        <v>0</v>
      </c>
      <c r="G369">
        <v>2</v>
      </c>
    </row>
    <row r="370" spans="1:7" x14ac:dyDescent="0.25">
      <c r="A370" t="s">
        <v>157</v>
      </c>
      <c r="B370">
        <v>0</v>
      </c>
      <c r="C370">
        <v>1</v>
      </c>
      <c r="D370">
        <v>9</v>
      </c>
      <c r="E370">
        <v>4</v>
      </c>
      <c r="F370">
        <v>1</v>
      </c>
      <c r="G370">
        <v>16</v>
      </c>
    </row>
    <row r="371" spans="1:7" x14ac:dyDescent="0.25">
      <c r="A371" t="s">
        <v>157</v>
      </c>
      <c r="B371">
        <v>0</v>
      </c>
      <c r="C371">
        <v>2</v>
      </c>
      <c r="D371">
        <v>2</v>
      </c>
      <c r="E371">
        <v>1</v>
      </c>
      <c r="F371">
        <v>1</v>
      </c>
      <c r="G371">
        <v>17</v>
      </c>
    </row>
    <row r="372" spans="1:7" x14ac:dyDescent="0.25">
      <c r="A372" t="s">
        <v>157</v>
      </c>
      <c r="B372">
        <v>0</v>
      </c>
      <c r="C372">
        <v>2</v>
      </c>
      <c r="D372">
        <v>3</v>
      </c>
      <c r="E372">
        <v>1</v>
      </c>
      <c r="F372">
        <v>0</v>
      </c>
      <c r="G372">
        <v>16</v>
      </c>
    </row>
    <row r="373" spans="1:7" x14ac:dyDescent="0.25">
      <c r="A373" t="s">
        <v>157</v>
      </c>
      <c r="B373">
        <v>0</v>
      </c>
      <c r="C373">
        <v>2</v>
      </c>
      <c r="D373">
        <v>4</v>
      </c>
      <c r="E373">
        <v>1</v>
      </c>
      <c r="F373">
        <v>0</v>
      </c>
      <c r="G373">
        <v>15</v>
      </c>
    </row>
    <row r="374" spans="1:7" x14ac:dyDescent="0.25">
      <c r="A374" t="s">
        <v>157</v>
      </c>
      <c r="B374">
        <v>0</v>
      </c>
      <c r="C374">
        <v>2</v>
      </c>
      <c r="D374">
        <v>5</v>
      </c>
      <c r="E374">
        <v>5</v>
      </c>
      <c r="F374">
        <v>0</v>
      </c>
      <c r="G374">
        <v>10</v>
      </c>
    </row>
    <row r="375" spans="1:7" x14ac:dyDescent="0.25">
      <c r="A375" t="s">
        <v>157</v>
      </c>
      <c r="B375">
        <v>0</v>
      </c>
      <c r="C375">
        <v>2</v>
      </c>
      <c r="D375">
        <v>6</v>
      </c>
      <c r="E375">
        <v>12</v>
      </c>
      <c r="F375">
        <v>1</v>
      </c>
      <c r="G375">
        <v>16</v>
      </c>
    </row>
    <row r="376" spans="1:7" x14ac:dyDescent="0.25">
      <c r="A376" t="s">
        <v>157</v>
      </c>
      <c r="B376">
        <v>0</v>
      </c>
      <c r="C376">
        <v>2</v>
      </c>
      <c r="D376">
        <v>7</v>
      </c>
      <c r="E376">
        <v>17</v>
      </c>
      <c r="F376">
        <v>1</v>
      </c>
      <c r="G376">
        <v>17</v>
      </c>
    </row>
    <row r="377" spans="1:7" x14ac:dyDescent="0.25">
      <c r="A377" t="s">
        <v>157</v>
      </c>
      <c r="B377">
        <v>1</v>
      </c>
      <c r="C377">
        <v>0</v>
      </c>
      <c r="D377">
        <v>7</v>
      </c>
      <c r="E377">
        <v>4</v>
      </c>
      <c r="F377">
        <v>1</v>
      </c>
      <c r="G377">
        <v>14</v>
      </c>
    </row>
    <row r="378" spans="1:7" x14ac:dyDescent="0.25">
      <c r="A378" t="s">
        <v>157</v>
      </c>
      <c r="B378">
        <v>1</v>
      </c>
      <c r="C378">
        <v>0</v>
      </c>
      <c r="D378">
        <v>8</v>
      </c>
      <c r="E378">
        <v>24</v>
      </c>
      <c r="F378">
        <v>1</v>
      </c>
      <c r="G378">
        <v>8</v>
      </c>
    </row>
    <row r="379" spans="1:7" x14ac:dyDescent="0.25">
      <c r="A379" t="s">
        <v>157</v>
      </c>
      <c r="B379">
        <v>1</v>
      </c>
      <c r="C379">
        <v>1</v>
      </c>
      <c r="D379">
        <v>5</v>
      </c>
      <c r="E379">
        <v>1</v>
      </c>
      <c r="F379">
        <v>1</v>
      </c>
      <c r="G379">
        <v>17</v>
      </c>
    </row>
    <row r="380" spans="1:7" x14ac:dyDescent="0.25">
      <c r="A380" t="s">
        <v>157</v>
      </c>
      <c r="B380">
        <v>1</v>
      </c>
      <c r="C380">
        <v>1</v>
      </c>
      <c r="D380">
        <v>6</v>
      </c>
      <c r="E380">
        <v>2</v>
      </c>
      <c r="F380">
        <v>0</v>
      </c>
      <c r="G380">
        <v>15</v>
      </c>
    </row>
    <row r="381" spans="1:7" x14ac:dyDescent="0.25">
      <c r="A381" t="s">
        <v>157</v>
      </c>
      <c r="B381">
        <v>1</v>
      </c>
      <c r="C381">
        <v>1</v>
      </c>
      <c r="D381">
        <v>8</v>
      </c>
      <c r="E381">
        <v>4</v>
      </c>
      <c r="F381">
        <v>0</v>
      </c>
      <c r="G381">
        <v>11</v>
      </c>
    </row>
    <row r="382" spans="1:7" x14ac:dyDescent="0.25">
      <c r="A382" t="s">
        <v>157</v>
      </c>
      <c r="B382">
        <v>1</v>
      </c>
      <c r="C382">
        <v>1</v>
      </c>
      <c r="D382">
        <v>9</v>
      </c>
      <c r="E382">
        <v>20</v>
      </c>
      <c r="F382">
        <v>1</v>
      </c>
      <c r="G382">
        <v>9</v>
      </c>
    </row>
    <row r="383" spans="1:7" x14ac:dyDescent="0.25">
      <c r="A383" t="s">
        <v>157</v>
      </c>
      <c r="B383">
        <v>1</v>
      </c>
      <c r="C383">
        <v>2</v>
      </c>
      <c r="D383">
        <v>7</v>
      </c>
      <c r="E383">
        <v>2</v>
      </c>
      <c r="F383">
        <v>1</v>
      </c>
      <c r="G383">
        <v>16</v>
      </c>
    </row>
    <row r="384" spans="1:7" x14ac:dyDescent="0.25">
      <c r="A384" t="s">
        <v>157</v>
      </c>
      <c r="B384">
        <v>1</v>
      </c>
      <c r="C384">
        <v>2</v>
      </c>
      <c r="D384">
        <v>9</v>
      </c>
      <c r="E384">
        <v>6</v>
      </c>
      <c r="F384">
        <v>0</v>
      </c>
      <c r="G384">
        <v>10</v>
      </c>
    </row>
    <row r="385" spans="1:7" x14ac:dyDescent="0.25">
      <c r="A385" t="s">
        <v>158</v>
      </c>
      <c r="B385">
        <v>0</v>
      </c>
      <c r="C385">
        <v>0</v>
      </c>
      <c r="D385">
        <v>0</v>
      </c>
      <c r="E385">
        <v>7</v>
      </c>
      <c r="F385">
        <v>1</v>
      </c>
      <c r="G385">
        <v>11</v>
      </c>
    </row>
    <row r="386" spans="1:7" x14ac:dyDescent="0.25">
      <c r="A386" t="s">
        <v>158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11</v>
      </c>
    </row>
    <row r="387" spans="1:7" x14ac:dyDescent="0.25">
      <c r="A387" t="s">
        <v>158</v>
      </c>
      <c r="B387">
        <v>0</v>
      </c>
      <c r="C387">
        <v>0</v>
      </c>
      <c r="D387">
        <v>2</v>
      </c>
      <c r="E387">
        <v>0</v>
      </c>
      <c r="F387">
        <v>0</v>
      </c>
      <c r="G387">
        <v>11</v>
      </c>
    </row>
    <row r="388" spans="1:7" x14ac:dyDescent="0.25">
      <c r="A388" t="s">
        <v>158</v>
      </c>
      <c r="B388">
        <v>0</v>
      </c>
      <c r="C388">
        <v>0</v>
      </c>
      <c r="D388">
        <v>3</v>
      </c>
      <c r="E388">
        <v>0</v>
      </c>
      <c r="F388">
        <v>0</v>
      </c>
      <c r="G388">
        <v>11</v>
      </c>
    </row>
    <row r="389" spans="1:7" x14ac:dyDescent="0.25">
      <c r="A389" t="s">
        <v>158</v>
      </c>
      <c r="B389">
        <v>0</v>
      </c>
      <c r="C389">
        <v>0</v>
      </c>
      <c r="D389">
        <v>4</v>
      </c>
      <c r="E389">
        <v>0</v>
      </c>
      <c r="F389">
        <v>0</v>
      </c>
      <c r="G389">
        <v>11</v>
      </c>
    </row>
    <row r="390" spans="1:7" x14ac:dyDescent="0.25">
      <c r="A390" t="s">
        <v>158</v>
      </c>
      <c r="B390">
        <v>0</v>
      </c>
      <c r="C390">
        <v>0</v>
      </c>
      <c r="D390">
        <v>5</v>
      </c>
      <c r="E390">
        <v>0</v>
      </c>
      <c r="F390">
        <v>0</v>
      </c>
      <c r="G390">
        <v>11</v>
      </c>
    </row>
    <row r="391" spans="1:7" x14ac:dyDescent="0.25">
      <c r="A391" t="s">
        <v>158</v>
      </c>
      <c r="B391">
        <v>0</v>
      </c>
      <c r="C391">
        <v>0</v>
      </c>
      <c r="D391">
        <v>6</v>
      </c>
      <c r="E391">
        <v>0</v>
      </c>
      <c r="F391">
        <v>0</v>
      </c>
      <c r="G391">
        <v>11</v>
      </c>
    </row>
    <row r="392" spans="1:7" x14ac:dyDescent="0.25">
      <c r="A392" t="s">
        <v>158</v>
      </c>
      <c r="B392">
        <v>0</v>
      </c>
      <c r="C392">
        <v>0</v>
      </c>
      <c r="D392">
        <v>7</v>
      </c>
      <c r="E392">
        <v>0</v>
      </c>
      <c r="F392">
        <v>0</v>
      </c>
      <c r="G392">
        <v>11</v>
      </c>
    </row>
    <row r="393" spans="1:7" x14ac:dyDescent="0.25">
      <c r="A393" t="s">
        <v>158</v>
      </c>
      <c r="B393">
        <v>0</v>
      </c>
      <c r="C393">
        <v>0</v>
      </c>
      <c r="D393">
        <v>8</v>
      </c>
      <c r="E393">
        <v>0</v>
      </c>
      <c r="F393">
        <v>0</v>
      </c>
      <c r="G393">
        <v>11</v>
      </c>
    </row>
    <row r="394" spans="1:7" x14ac:dyDescent="0.25">
      <c r="A394" t="s">
        <v>158</v>
      </c>
      <c r="B394">
        <v>0</v>
      </c>
      <c r="C394">
        <v>0</v>
      </c>
      <c r="D394">
        <v>9</v>
      </c>
      <c r="E394">
        <v>0</v>
      </c>
      <c r="F394">
        <v>0</v>
      </c>
      <c r="G394">
        <v>11</v>
      </c>
    </row>
    <row r="395" spans="1:7" x14ac:dyDescent="0.25">
      <c r="A395" t="s">
        <v>158</v>
      </c>
      <c r="B395">
        <v>0</v>
      </c>
      <c r="C395">
        <v>1</v>
      </c>
      <c r="D395">
        <v>0</v>
      </c>
      <c r="E395">
        <v>31</v>
      </c>
      <c r="F395">
        <v>2</v>
      </c>
      <c r="G395">
        <v>5</v>
      </c>
    </row>
    <row r="396" spans="1:7" x14ac:dyDescent="0.25">
      <c r="A396" t="s">
        <v>158</v>
      </c>
      <c r="B396">
        <v>0</v>
      </c>
      <c r="C396">
        <v>1</v>
      </c>
      <c r="D396">
        <v>1</v>
      </c>
      <c r="E396">
        <v>2</v>
      </c>
      <c r="F396">
        <v>0</v>
      </c>
      <c r="G396">
        <v>3</v>
      </c>
    </row>
    <row r="397" spans="1:7" x14ac:dyDescent="0.25">
      <c r="A397" t="s">
        <v>158</v>
      </c>
      <c r="B397">
        <v>0</v>
      </c>
      <c r="C397">
        <v>2</v>
      </c>
      <c r="D397">
        <v>1</v>
      </c>
      <c r="E397">
        <v>4</v>
      </c>
      <c r="F397">
        <v>1</v>
      </c>
      <c r="G397">
        <v>14</v>
      </c>
    </row>
    <row r="398" spans="1:7" x14ac:dyDescent="0.25">
      <c r="A398" t="s">
        <v>158</v>
      </c>
      <c r="B398">
        <v>0</v>
      </c>
      <c r="C398">
        <v>2</v>
      </c>
      <c r="D398">
        <v>2</v>
      </c>
      <c r="E398">
        <v>10</v>
      </c>
      <c r="F398">
        <v>0</v>
      </c>
      <c r="G398">
        <v>4</v>
      </c>
    </row>
    <row r="399" spans="1:7" x14ac:dyDescent="0.25">
      <c r="A399" t="s">
        <v>158</v>
      </c>
      <c r="B399">
        <v>0</v>
      </c>
      <c r="C399">
        <v>2</v>
      </c>
      <c r="D399">
        <v>3</v>
      </c>
      <c r="E399">
        <v>15</v>
      </c>
      <c r="F399">
        <v>1</v>
      </c>
      <c r="G399">
        <v>7</v>
      </c>
    </row>
    <row r="400" spans="1:7" x14ac:dyDescent="0.25">
      <c r="A400" t="s">
        <v>158</v>
      </c>
      <c r="B400">
        <v>0</v>
      </c>
      <c r="C400">
        <v>2</v>
      </c>
      <c r="D400">
        <v>4</v>
      </c>
      <c r="E400">
        <v>5</v>
      </c>
      <c r="F400">
        <v>0</v>
      </c>
      <c r="G400">
        <v>2</v>
      </c>
    </row>
    <row r="401" spans="1:7" x14ac:dyDescent="0.25">
      <c r="A401" t="s">
        <v>158</v>
      </c>
      <c r="B401">
        <v>1</v>
      </c>
      <c r="C401">
        <v>0</v>
      </c>
      <c r="D401">
        <v>4</v>
      </c>
      <c r="E401">
        <v>14</v>
      </c>
      <c r="F401">
        <v>1</v>
      </c>
      <c r="G401">
        <v>4</v>
      </c>
    </row>
    <row r="402" spans="1:7" x14ac:dyDescent="0.25">
      <c r="A402" t="s">
        <v>158</v>
      </c>
      <c r="B402">
        <v>1</v>
      </c>
      <c r="C402">
        <v>0</v>
      </c>
      <c r="D402">
        <v>5</v>
      </c>
      <c r="E402">
        <v>1</v>
      </c>
      <c r="F402">
        <v>0</v>
      </c>
      <c r="G402">
        <v>3</v>
      </c>
    </row>
    <row r="403" spans="1:7" x14ac:dyDescent="0.25">
      <c r="A403" t="s">
        <v>158</v>
      </c>
      <c r="B403">
        <v>1</v>
      </c>
      <c r="C403">
        <v>1</v>
      </c>
      <c r="D403">
        <v>5</v>
      </c>
      <c r="E403">
        <v>21</v>
      </c>
      <c r="F403">
        <v>2</v>
      </c>
      <c r="G403">
        <v>15</v>
      </c>
    </row>
    <row r="404" spans="1:7" x14ac:dyDescent="0.25">
      <c r="A404" t="s">
        <v>158</v>
      </c>
      <c r="B404">
        <v>1</v>
      </c>
      <c r="C404">
        <v>1</v>
      </c>
      <c r="D404">
        <v>6</v>
      </c>
      <c r="E404">
        <v>9</v>
      </c>
      <c r="F404">
        <v>0</v>
      </c>
      <c r="G404">
        <v>6</v>
      </c>
    </row>
    <row r="405" spans="1:7" x14ac:dyDescent="0.25">
      <c r="A405" t="s">
        <v>158</v>
      </c>
      <c r="B405">
        <v>1</v>
      </c>
      <c r="C405">
        <v>1</v>
      </c>
      <c r="D405">
        <v>7</v>
      </c>
      <c r="E405">
        <v>7</v>
      </c>
      <c r="F405">
        <v>1</v>
      </c>
      <c r="G405">
        <v>17</v>
      </c>
    </row>
    <row r="406" spans="1:7" x14ac:dyDescent="0.25">
      <c r="A406" t="s">
        <v>158</v>
      </c>
      <c r="B406">
        <v>1</v>
      </c>
      <c r="C406">
        <v>1</v>
      </c>
      <c r="D406">
        <v>8</v>
      </c>
      <c r="E406">
        <v>3</v>
      </c>
      <c r="F406">
        <v>0</v>
      </c>
      <c r="G406">
        <v>14</v>
      </c>
    </row>
    <row r="407" spans="1:7" x14ac:dyDescent="0.25">
      <c r="A407" t="s">
        <v>158</v>
      </c>
      <c r="B407">
        <v>1</v>
      </c>
      <c r="C407">
        <v>1</v>
      </c>
      <c r="D407">
        <v>9</v>
      </c>
      <c r="E407">
        <v>2</v>
      </c>
      <c r="F407">
        <v>0</v>
      </c>
      <c r="G407">
        <v>12</v>
      </c>
    </row>
    <row r="408" spans="1:7" x14ac:dyDescent="0.25">
      <c r="A408" t="s">
        <v>158</v>
      </c>
      <c r="B408">
        <v>1</v>
      </c>
      <c r="C408">
        <v>2</v>
      </c>
      <c r="D408">
        <v>6</v>
      </c>
      <c r="E408">
        <v>16</v>
      </c>
      <c r="F408">
        <v>1</v>
      </c>
      <c r="G408">
        <v>2</v>
      </c>
    </row>
    <row r="409" spans="1:7" x14ac:dyDescent="0.25">
      <c r="A409" t="s">
        <v>158</v>
      </c>
      <c r="B409">
        <v>1</v>
      </c>
      <c r="C409">
        <v>2</v>
      </c>
      <c r="D409">
        <v>7</v>
      </c>
      <c r="E409">
        <v>9</v>
      </c>
      <c r="F409">
        <v>1</v>
      </c>
      <c r="G409">
        <v>11</v>
      </c>
    </row>
    <row r="410" spans="1:7" x14ac:dyDescent="0.25">
      <c r="A410" t="s">
        <v>158</v>
      </c>
      <c r="B410">
        <v>1</v>
      </c>
      <c r="C410">
        <v>2</v>
      </c>
      <c r="D410">
        <v>9</v>
      </c>
      <c r="E410">
        <v>2</v>
      </c>
      <c r="F410">
        <v>0</v>
      </c>
      <c r="G410">
        <v>9</v>
      </c>
    </row>
    <row r="411" spans="1:7" x14ac:dyDescent="0.25">
      <c r="A411" t="s">
        <v>159</v>
      </c>
      <c r="B411">
        <v>0</v>
      </c>
      <c r="C411">
        <v>0</v>
      </c>
      <c r="D411">
        <v>0</v>
      </c>
      <c r="E411">
        <v>26</v>
      </c>
      <c r="F411">
        <v>2</v>
      </c>
      <c r="G411">
        <v>10</v>
      </c>
    </row>
    <row r="412" spans="1:7" x14ac:dyDescent="0.25">
      <c r="A412" t="s">
        <v>159</v>
      </c>
      <c r="B412">
        <v>0</v>
      </c>
      <c r="C412">
        <v>0</v>
      </c>
      <c r="D412">
        <v>1</v>
      </c>
      <c r="E412">
        <v>5</v>
      </c>
      <c r="F412">
        <v>0</v>
      </c>
      <c r="G412">
        <v>5</v>
      </c>
    </row>
    <row r="413" spans="1:7" x14ac:dyDescent="0.25">
      <c r="A413" t="s">
        <v>159</v>
      </c>
      <c r="B413">
        <v>0</v>
      </c>
      <c r="C413">
        <v>0</v>
      </c>
      <c r="D413">
        <v>2</v>
      </c>
      <c r="E413">
        <v>1</v>
      </c>
      <c r="F413">
        <v>0</v>
      </c>
      <c r="G413">
        <v>4</v>
      </c>
    </row>
    <row r="414" spans="1:7" x14ac:dyDescent="0.25">
      <c r="A414" t="s">
        <v>159</v>
      </c>
      <c r="B414">
        <v>0</v>
      </c>
      <c r="C414">
        <v>0</v>
      </c>
      <c r="D414">
        <v>3</v>
      </c>
      <c r="E414">
        <v>3</v>
      </c>
      <c r="F414">
        <v>0</v>
      </c>
      <c r="G414">
        <v>1</v>
      </c>
    </row>
    <row r="415" spans="1:7" x14ac:dyDescent="0.25">
      <c r="A415" t="s">
        <v>159</v>
      </c>
      <c r="B415">
        <v>0</v>
      </c>
      <c r="C415">
        <v>0</v>
      </c>
      <c r="D415">
        <v>4</v>
      </c>
      <c r="E415">
        <v>2</v>
      </c>
      <c r="F415">
        <v>1</v>
      </c>
      <c r="G415">
        <v>17</v>
      </c>
    </row>
    <row r="416" spans="1:7" x14ac:dyDescent="0.25">
      <c r="A416" t="s">
        <v>159</v>
      </c>
      <c r="B416">
        <v>0</v>
      </c>
      <c r="C416">
        <v>0</v>
      </c>
      <c r="D416">
        <v>5</v>
      </c>
      <c r="E416">
        <v>1</v>
      </c>
      <c r="F416">
        <v>0</v>
      </c>
      <c r="G416">
        <v>16</v>
      </c>
    </row>
    <row r="417" spans="1:7" x14ac:dyDescent="0.25">
      <c r="A417" t="s">
        <v>159</v>
      </c>
      <c r="B417">
        <v>0</v>
      </c>
      <c r="C417">
        <v>0</v>
      </c>
      <c r="D417">
        <v>6</v>
      </c>
      <c r="E417">
        <v>0</v>
      </c>
      <c r="F417">
        <v>0</v>
      </c>
      <c r="G417">
        <v>16</v>
      </c>
    </row>
    <row r="418" spans="1:7" x14ac:dyDescent="0.25">
      <c r="A418" t="s">
        <v>159</v>
      </c>
      <c r="B418">
        <v>0</v>
      </c>
      <c r="C418">
        <v>0</v>
      </c>
      <c r="D418">
        <v>7</v>
      </c>
      <c r="E418">
        <v>1</v>
      </c>
      <c r="F418">
        <v>0</v>
      </c>
      <c r="G418">
        <v>15</v>
      </c>
    </row>
    <row r="419" spans="1:7" x14ac:dyDescent="0.25">
      <c r="A419" t="s">
        <v>159</v>
      </c>
      <c r="B419">
        <v>0</v>
      </c>
      <c r="C419">
        <v>0</v>
      </c>
      <c r="D419">
        <v>8</v>
      </c>
      <c r="E419">
        <v>0</v>
      </c>
      <c r="F419">
        <v>0</v>
      </c>
      <c r="G419">
        <v>15</v>
      </c>
    </row>
    <row r="420" spans="1:7" x14ac:dyDescent="0.25">
      <c r="A420" t="s">
        <v>159</v>
      </c>
      <c r="B420">
        <v>0</v>
      </c>
      <c r="C420">
        <v>0</v>
      </c>
      <c r="D420">
        <v>9</v>
      </c>
      <c r="E420">
        <v>1</v>
      </c>
      <c r="F420">
        <v>0</v>
      </c>
      <c r="G420">
        <v>14</v>
      </c>
    </row>
    <row r="421" spans="1:7" x14ac:dyDescent="0.25">
      <c r="A421" t="s">
        <v>159</v>
      </c>
      <c r="B421">
        <v>0</v>
      </c>
      <c r="C421">
        <v>1</v>
      </c>
      <c r="D421">
        <v>0</v>
      </c>
      <c r="E421">
        <v>3</v>
      </c>
      <c r="F421">
        <v>1</v>
      </c>
      <c r="G421">
        <v>15</v>
      </c>
    </row>
    <row r="422" spans="1:7" x14ac:dyDescent="0.25">
      <c r="A422" t="s">
        <v>159</v>
      </c>
      <c r="B422">
        <v>0</v>
      </c>
      <c r="C422">
        <v>1</v>
      </c>
      <c r="D422">
        <v>1</v>
      </c>
      <c r="E422">
        <v>4</v>
      </c>
      <c r="F422">
        <v>0</v>
      </c>
      <c r="G422">
        <v>11</v>
      </c>
    </row>
    <row r="423" spans="1:7" x14ac:dyDescent="0.25">
      <c r="A423" t="s">
        <v>159</v>
      </c>
      <c r="B423">
        <v>0</v>
      </c>
      <c r="C423">
        <v>1</v>
      </c>
      <c r="D423">
        <v>2</v>
      </c>
      <c r="E423">
        <v>3</v>
      </c>
      <c r="F423">
        <v>0</v>
      </c>
      <c r="G423">
        <v>8</v>
      </c>
    </row>
    <row r="424" spans="1:7" x14ac:dyDescent="0.25">
      <c r="A424" t="s">
        <v>159</v>
      </c>
      <c r="B424">
        <v>0</v>
      </c>
      <c r="C424">
        <v>1</v>
      </c>
      <c r="D424">
        <v>3</v>
      </c>
      <c r="E424">
        <v>10</v>
      </c>
      <c r="F424">
        <v>1</v>
      </c>
      <c r="G424">
        <v>16</v>
      </c>
    </row>
    <row r="425" spans="1:7" x14ac:dyDescent="0.25">
      <c r="A425" t="s">
        <v>159</v>
      </c>
      <c r="B425">
        <v>0</v>
      </c>
      <c r="C425">
        <v>1</v>
      </c>
      <c r="D425">
        <v>4</v>
      </c>
      <c r="E425">
        <v>9</v>
      </c>
      <c r="F425">
        <v>0</v>
      </c>
      <c r="G425">
        <v>7</v>
      </c>
    </row>
    <row r="426" spans="1:7" x14ac:dyDescent="0.25">
      <c r="A426" t="s">
        <v>159</v>
      </c>
      <c r="B426">
        <v>0</v>
      </c>
      <c r="C426">
        <v>1</v>
      </c>
      <c r="D426">
        <v>5</v>
      </c>
      <c r="E426">
        <v>5</v>
      </c>
      <c r="F426">
        <v>0</v>
      </c>
      <c r="G426">
        <v>2</v>
      </c>
    </row>
    <row r="427" spans="1:7" x14ac:dyDescent="0.25">
      <c r="A427" t="s">
        <v>159</v>
      </c>
      <c r="B427">
        <v>0</v>
      </c>
      <c r="C427">
        <v>2</v>
      </c>
      <c r="D427">
        <v>3</v>
      </c>
      <c r="E427">
        <v>1</v>
      </c>
      <c r="F427">
        <v>1</v>
      </c>
      <c r="G427">
        <v>17</v>
      </c>
    </row>
    <row r="428" spans="1:7" x14ac:dyDescent="0.25">
      <c r="A428" t="s">
        <v>159</v>
      </c>
      <c r="B428">
        <v>0</v>
      </c>
      <c r="C428">
        <v>2</v>
      </c>
      <c r="D428">
        <v>4</v>
      </c>
      <c r="E428">
        <v>3</v>
      </c>
      <c r="F428">
        <v>0</v>
      </c>
      <c r="G428">
        <v>14</v>
      </c>
    </row>
    <row r="429" spans="1:7" x14ac:dyDescent="0.25">
      <c r="A429" t="s">
        <v>159</v>
      </c>
      <c r="B429">
        <v>0</v>
      </c>
      <c r="C429">
        <v>2</v>
      </c>
      <c r="D429">
        <v>5</v>
      </c>
      <c r="E429">
        <v>7</v>
      </c>
      <c r="F429">
        <v>0</v>
      </c>
      <c r="G429">
        <v>7</v>
      </c>
    </row>
    <row r="430" spans="1:7" x14ac:dyDescent="0.25">
      <c r="A430" t="s">
        <v>159</v>
      </c>
      <c r="B430">
        <v>0</v>
      </c>
      <c r="C430">
        <v>2</v>
      </c>
      <c r="D430">
        <v>6</v>
      </c>
      <c r="E430">
        <v>27</v>
      </c>
      <c r="F430">
        <v>2</v>
      </c>
      <c r="G430">
        <v>16</v>
      </c>
    </row>
    <row r="431" spans="1:7" x14ac:dyDescent="0.25">
      <c r="A431" t="s">
        <v>159</v>
      </c>
      <c r="B431">
        <v>0</v>
      </c>
      <c r="C431">
        <v>2</v>
      </c>
      <c r="D431">
        <v>7</v>
      </c>
      <c r="E431">
        <v>26</v>
      </c>
      <c r="F431">
        <v>1</v>
      </c>
      <c r="G431">
        <v>8</v>
      </c>
    </row>
    <row r="432" spans="1:7" x14ac:dyDescent="0.25">
      <c r="A432" t="s">
        <v>159</v>
      </c>
      <c r="B432">
        <v>0</v>
      </c>
      <c r="C432">
        <v>2</v>
      </c>
      <c r="D432">
        <v>8</v>
      </c>
      <c r="E432">
        <v>7</v>
      </c>
      <c r="F432">
        <v>0</v>
      </c>
      <c r="G432">
        <v>1</v>
      </c>
    </row>
    <row r="433" spans="1:7" x14ac:dyDescent="0.25">
      <c r="A433" t="s">
        <v>159</v>
      </c>
      <c r="B433">
        <v>0</v>
      </c>
      <c r="C433">
        <v>2</v>
      </c>
      <c r="D433">
        <v>9</v>
      </c>
      <c r="E433">
        <v>3</v>
      </c>
      <c r="F433">
        <v>1</v>
      </c>
      <c r="G433">
        <v>16</v>
      </c>
    </row>
    <row r="434" spans="1:7" x14ac:dyDescent="0.25">
      <c r="A434" t="s">
        <v>159</v>
      </c>
      <c r="B434">
        <v>1</v>
      </c>
      <c r="C434">
        <v>0</v>
      </c>
      <c r="D434">
        <v>4</v>
      </c>
      <c r="E434">
        <v>1</v>
      </c>
      <c r="F434">
        <v>1</v>
      </c>
      <c r="G434">
        <v>17</v>
      </c>
    </row>
    <row r="435" spans="1:7" x14ac:dyDescent="0.25">
      <c r="A435" t="s">
        <v>159</v>
      </c>
      <c r="B435">
        <v>1</v>
      </c>
      <c r="C435">
        <v>0</v>
      </c>
      <c r="D435">
        <v>8</v>
      </c>
      <c r="E435">
        <v>15</v>
      </c>
      <c r="F435">
        <v>0</v>
      </c>
      <c r="G435">
        <v>2</v>
      </c>
    </row>
    <row r="436" spans="1:7" x14ac:dyDescent="0.25">
      <c r="A436" t="s">
        <v>159</v>
      </c>
      <c r="B436">
        <v>1</v>
      </c>
      <c r="C436">
        <v>0</v>
      </c>
      <c r="D436">
        <v>9</v>
      </c>
      <c r="E436">
        <v>17</v>
      </c>
      <c r="F436">
        <v>1</v>
      </c>
      <c r="G436">
        <v>3</v>
      </c>
    </row>
    <row r="437" spans="1:7" x14ac:dyDescent="0.25">
      <c r="A437" t="s">
        <v>159</v>
      </c>
      <c r="B437">
        <v>1</v>
      </c>
      <c r="C437">
        <v>1</v>
      </c>
      <c r="D437">
        <v>5</v>
      </c>
      <c r="E437">
        <v>2</v>
      </c>
      <c r="F437">
        <v>1</v>
      </c>
      <c r="G437">
        <v>16</v>
      </c>
    </row>
    <row r="438" spans="1:7" x14ac:dyDescent="0.25">
      <c r="A438" t="s">
        <v>159</v>
      </c>
      <c r="B438">
        <v>1</v>
      </c>
      <c r="C438">
        <v>1</v>
      </c>
      <c r="D438">
        <v>6</v>
      </c>
      <c r="E438">
        <v>1</v>
      </c>
      <c r="F438">
        <v>0</v>
      </c>
      <c r="G438">
        <v>15</v>
      </c>
    </row>
    <row r="439" spans="1:7" x14ac:dyDescent="0.25">
      <c r="A439" t="s">
        <v>159</v>
      </c>
      <c r="B439">
        <v>1</v>
      </c>
      <c r="C439">
        <v>1</v>
      </c>
      <c r="D439">
        <v>7</v>
      </c>
      <c r="E439">
        <v>3</v>
      </c>
      <c r="F439">
        <v>0</v>
      </c>
      <c r="G439">
        <v>12</v>
      </c>
    </row>
    <row r="440" spans="1:7" x14ac:dyDescent="0.25">
      <c r="A440" t="s">
        <v>159</v>
      </c>
      <c r="B440">
        <v>1</v>
      </c>
      <c r="C440">
        <v>1</v>
      </c>
      <c r="D440">
        <v>8</v>
      </c>
      <c r="E440">
        <v>4</v>
      </c>
      <c r="F440">
        <v>0</v>
      </c>
      <c r="G440">
        <v>8</v>
      </c>
    </row>
    <row r="441" spans="1:7" x14ac:dyDescent="0.25">
      <c r="A441" t="s">
        <v>159</v>
      </c>
      <c r="B441">
        <v>1</v>
      </c>
      <c r="C441">
        <v>1</v>
      </c>
      <c r="D441">
        <v>9</v>
      </c>
      <c r="E441">
        <v>5</v>
      </c>
      <c r="F441">
        <v>0</v>
      </c>
      <c r="G441">
        <v>3</v>
      </c>
    </row>
    <row r="442" spans="1:7" x14ac:dyDescent="0.25">
      <c r="A442" t="s">
        <v>159</v>
      </c>
      <c r="B442">
        <v>1</v>
      </c>
      <c r="C442">
        <v>2</v>
      </c>
      <c r="D442">
        <v>8</v>
      </c>
      <c r="E442">
        <v>12</v>
      </c>
      <c r="F442">
        <v>1</v>
      </c>
      <c r="G442">
        <v>6</v>
      </c>
    </row>
    <row r="443" spans="1:7" x14ac:dyDescent="0.25">
      <c r="A443" t="s">
        <v>159</v>
      </c>
      <c r="B443">
        <v>1</v>
      </c>
      <c r="C443">
        <v>2</v>
      </c>
      <c r="D443">
        <v>9</v>
      </c>
      <c r="E443">
        <v>17</v>
      </c>
      <c r="F443">
        <v>1</v>
      </c>
      <c r="G443">
        <v>7</v>
      </c>
    </row>
    <row r="444" spans="1:7" x14ac:dyDescent="0.25">
      <c r="A444" t="s">
        <v>160</v>
      </c>
      <c r="B444">
        <v>0</v>
      </c>
      <c r="C444">
        <v>0</v>
      </c>
      <c r="D444">
        <v>0</v>
      </c>
      <c r="E444">
        <v>7</v>
      </c>
      <c r="F444">
        <v>1</v>
      </c>
      <c r="G444">
        <v>11</v>
      </c>
    </row>
    <row r="445" spans="1:7" x14ac:dyDescent="0.25">
      <c r="A445" t="s">
        <v>160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10</v>
      </c>
    </row>
    <row r="446" spans="1:7" x14ac:dyDescent="0.25">
      <c r="A446" t="s">
        <v>160</v>
      </c>
      <c r="B446">
        <v>0</v>
      </c>
      <c r="C446">
        <v>0</v>
      </c>
      <c r="D446">
        <v>2</v>
      </c>
      <c r="E446">
        <v>2</v>
      </c>
      <c r="F446">
        <v>0</v>
      </c>
      <c r="G446">
        <v>8</v>
      </c>
    </row>
    <row r="447" spans="1:7" x14ac:dyDescent="0.25">
      <c r="A447" t="s">
        <v>160</v>
      </c>
      <c r="B447">
        <v>0</v>
      </c>
      <c r="C447">
        <v>0</v>
      </c>
      <c r="D447">
        <v>3</v>
      </c>
      <c r="E447">
        <v>1</v>
      </c>
      <c r="F447">
        <v>0</v>
      </c>
      <c r="G447">
        <v>7</v>
      </c>
    </row>
    <row r="448" spans="1:7" x14ac:dyDescent="0.25">
      <c r="A448" t="s">
        <v>160</v>
      </c>
      <c r="B448">
        <v>0</v>
      </c>
      <c r="C448">
        <v>0</v>
      </c>
      <c r="D448">
        <v>4</v>
      </c>
      <c r="E448">
        <v>3</v>
      </c>
      <c r="F448">
        <v>0</v>
      </c>
      <c r="G448">
        <v>4</v>
      </c>
    </row>
    <row r="449" spans="1:7" x14ac:dyDescent="0.25">
      <c r="A449" t="s">
        <v>160</v>
      </c>
      <c r="B449">
        <v>0</v>
      </c>
      <c r="C449">
        <v>0</v>
      </c>
      <c r="D449">
        <v>5</v>
      </c>
      <c r="E449">
        <v>0</v>
      </c>
      <c r="F449">
        <v>0</v>
      </c>
      <c r="G449">
        <v>4</v>
      </c>
    </row>
    <row r="450" spans="1:7" x14ac:dyDescent="0.25">
      <c r="A450" t="s">
        <v>160</v>
      </c>
      <c r="B450">
        <v>0</v>
      </c>
      <c r="C450">
        <v>0</v>
      </c>
      <c r="D450">
        <v>6</v>
      </c>
      <c r="E450">
        <v>1</v>
      </c>
      <c r="F450">
        <v>0</v>
      </c>
      <c r="G450">
        <v>3</v>
      </c>
    </row>
    <row r="451" spans="1:7" x14ac:dyDescent="0.25">
      <c r="A451" t="s">
        <v>160</v>
      </c>
      <c r="B451">
        <v>0</v>
      </c>
      <c r="C451">
        <v>0</v>
      </c>
      <c r="D451">
        <v>7</v>
      </c>
      <c r="E451">
        <v>1</v>
      </c>
      <c r="F451">
        <v>0</v>
      </c>
      <c r="G451">
        <v>2</v>
      </c>
    </row>
    <row r="452" spans="1:7" x14ac:dyDescent="0.25">
      <c r="A452" t="s">
        <v>160</v>
      </c>
      <c r="B452">
        <v>0</v>
      </c>
      <c r="C452">
        <v>0</v>
      </c>
      <c r="D452">
        <v>8</v>
      </c>
      <c r="E452">
        <v>1</v>
      </c>
      <c r="F452">
        <v>0</v>
      </c>
      <c r="G452">
        <v>1</v>
      </c>
    </row>
    <row r="453" spans="1:7" x14ac:dyDescent="0.25">
      <c r="A453" t="s">
        <v>160</v>
      </c>
      <c r="B453">
        <v>0</v>
      </c>
      <c r="C453">
        <v>1</v>
      </c>
      <c r="D453">
        <v>5</v>
      </c>
      <c r="E453">
        <v>3</v>
      </c>
      <c r="F453">
        <v>1</v>
      </c>
      <c r="G453">
        <v>15</v>
      </c>
    </row>
    <row r="454" spans="1:7" x14ac:dyDescent="0.25">
      <c r="A454" t="s">
        <v>160</v>
      </c>
      <c r="B454">
        <v>0</v>
      </c>
      <c r="C454">
        <v>1</v>
      </c>
      <c r="D454">
        <v>6</v>
      </c>
      <c r="E454">
        <v>3</v>
      </c>
      <c r="F454">
        <v>0</v>
      </c>
      <c r="G454">
        <v>12</v>
      </c>
    </row>
    <row r="455" spans="1:7" x14ac:dyDescent="0.25">
      <c r="A455" t="s">
        <v>160</v>
      </c>
      <c r="B455">
        <v>0</v>
      </c>
      <c r="C455">
        <v>1</v>
      </c>
      <c r="D455">
        <v>7</v>
      </c>
      <c r="E455">
        <v>3</v>
      </c>
      <c r="F455">
        <v>0</v>
      </c>
      <c r="G455">
        <v>9</v>
      </c>
    </row>
    <row r="456" spans="1:7" x14ac:dyDescent="0.25">
      <c r="A456" t="s">
        <v>160</v>
      </c>
      <c r="B456">
        <v>0</v>
      </c>
      <c r="C456">
        <v>2</v>
      </c>
      <c r="D456">
        <v>6</v>
      </c>
      <c r="E456">
        <v>1</v>
      </c>
      <c r="F456">
        <v>1</v>
      </c>
      <c r="G456">
        <v>17</v>
      </c>
    </row>
    <row r="457" spans="1:7" x14ac:dyDescent="0.25">
      <c r="A457" t="s">
        <v>160</v>
      </c>
      <c r="B457">
        <v>0</v>
      </c>
      <c r="C457">
        <v>2</v>
      </c>
      <c r="D457">
        <v>8</v>
      </c>
      <c r="E457">
        <v>8</v>
      </c>
      <c r="F457">
        <v>0</v>
      </c>
      <c r="G457">
        <v>9</v>
      </c>
    </row>
    <row r="458" spans="1:7" x14ac:dyDescent="0.25">
      <c r="A458" t="s">
        <v>160</v>
      </c>
      <c r="B458">
        <v>0</v>
      </c>
      <c r="C458">
        <v>2</v>
      </c>
      <c r="D458">
        <v>9</v>
      </c>
      <c r="E458">
        <v>8</v>
      </c>
      <c r="F458">
        <v>0</v>
      </c>
      <c r="G458">
        <v>1</v>
      </c>
    </row>
    <row r="459" spans="1:7" x14ac:dyDescent="0.25">
      <c r="A459" t="s">
        <v>160</v>
      </c>
      <c r="B459">
        <v>1</v>
      </c>
      <c r="C459">
        <v>0</v>
      </c>
      <c r="D459">
        <v>9</v>
      </c>
      <c r="E459">
        <v>1</v>
      </c>
      <c r="F459">
        <v>1</v>
      </c>
      <c r="G459">
        <v>17</v>
      </c>
    </row>
    <row r="460" spans="1:7" x14ac:dyDescent="0.25">
      <c r="A460" t="s">
        <v>161</v>
      </c>
      <c r="B460">
        <v>0</v>
      </c>
      <c r="C460">
        <v>0</v>
      </c>
      <c r="D460">
        <v>0</v>
      </c>
      <c r="E460">
        <v>20</v>
      </c>
      <c r="F460">
        <v>2</v>
      </c>
      <c r="G460">
        <v>16</v>
      </c>
    </row>
    <row r="461" spans="1:7" x14ac:dyDescent="0.25">
      <c r="A461" t="s">
        <v>161</v>
      </c>
      <c r="B461">
        <v>0</v>
      </c>
      <c r="C461">
        <v>0</v>
      </c>
      <c r="D461">
        <v>1</v>
      </c>
      <c r="E461">
        <v>4</v>
      </c>
      <c r="F461">
        <v>0</v>
      </c>
      <c r="G461">
        <v>12</v>
      </c>
    </row>
    <row r="462" spans="1:7" x14ac:dyDescent="0.25">
      <c r="A462" t="s">
        <v>161</v>
      </c>
      <c r="B462">
        <v>0</v>
      </c>
      <c r="C462">
        <v>0</v>
      </c>
      <c r="D462">
        <v>2</v>
      </c>
      <c r="E462">
        <v>6</v>
      </c>
      <c r="F462">
        <v>0</v>
      </c>
      <c r="G462">
        <v>6</v>
      </c>
    </row>
    <row r="463" spans="1:7" x14ac:dyDescent="0.25">
      <c r="A463" t="s">
        <v>161</v>
      </c>
      <c r="B463">
        <v>0</v>
      </c>
      <c r="C463">
        <v>0</v>
      </c>
      <c r="D463">
        <v>3</v>
      </c>
      <c r="E463">
        <v>0</v>
      </c>
      <c r="F463">
        <v>0</v>
      </c>
      <c r="G463">
        <v>6</v>
      </c>
    </row>
    <row r="464" spans="1:7" x14ac:dyDescent="0.25">
      <c r="A464" t="s">
        <v>161</v>
      </c>
      <c r="B464">
        <v>0</v>
      </c>
      <c r="C464">
        <v>0</v>
      </c>
      <c r="D464">
        <v>4</v>
      </c>
      <c r="E464">
        <v>1</v>
      </c>
      <c r="F464">
        <v>0</v>
      </c>
      <c r="G464">
        <v>5</v>
      </c>
    </row>
    <row r="465" spans="1:7" x14ac:dyDescent="0.25">
      <c r="A465" t="s">
        <v>161</v>
      </c>
      <c r="B465">
        <v>0</v>
      </c>
      <c r="C465">
        <v>0</v>
      </c>
      <c r="D465">
        <v>5</v>
      </c>
      <c r="E465">
        <v>0</v>
      </c>
      <c r="F465">
        <v>0</v>
      </c>
      <c r="G465">
        <v>5</v>
      </c>
    </row>
    <row r="466" spans="1:7" x14ac:dyDescent="0.25">
      <c r="A466" t="s">
        <v>161</v>
      </c>
      <c r="B466">
        <v>0</v>
      </c>
      <c r="C466">
        <v>0</v>
      </c>
      <c r="D466">
        <v>6</v>
      </c>
      <c r="E466">
        <v>0</v>
      </c>
      <c r="F466">
        <v>0</v>
      </c>
      <c r="G466">
        <v>5</v>
      </c>
    </row>
    <row r="467" spans="1:7" x14ac:dyDescent="0.25">
      <c r="A467" t="s">
        <v>161</v>
      </c>
      <c r="B467">
        <v>0</v>
      </c>
      <c r="C467">
        <v>0</v>
      </c>
      <c r="D467">
        <v>7</v>
      </c>
      <c r="E467">
        <v>0</v>
      </c>
      <c r="F467">
        <v>0</v>
      </c>
      <c r="G467">
        <v>5</v>
      </c>
    </row>
    <row r="468" spans="1:7" x14ac:dyDescent="0.25">
      <c r="A468" t="s">
        <v>161</v>
      </c>
      <c r="B468">
        <v>0</v>
      </c>
      <c r="C468">
        <v>0</v>
      </c>
      <c r="D468">
        <v>8</v>
      </c>
      <c r="E468">
        <v>0</v>
      </c>
      <c r="F468">
        <v>0</v>
      </c>
      <c r="G468">
        <v>5</v>
      </c>
    </row>
    <row r="469" spans="1:7" x14ac:dyDescent="0.25">
      <c r="A469" t="s">
        <v>161</v>
      </c>
      <c r="B469">
        <v>0</v>
      </c>
      <c r="C469">
        <v>0</v>
      </c>
      <c r="D469">
        <v>9</v>
      </c>
      <c r="E469">
        <v>0</v>
      </c>
      <c r="F469">
        <v>0</v>
      </c>
      <c r="G469">
        <v>5</v>
      </c>
    </row>
    <row r="470" spans="1:7" x14ac:dyDescent="0.25">
      <c r="A470" t="s">
        <v>161</v>
      </c>
      <c r="B470">
        <v>0</v>
      </c>
      <c r="C470">
        <v>1</v>
      </c>
      <c r="D470">
        <v>0</v>
      </c>
      <c r="E470">
        <v>6</v>
      </c>
      <c r="F470">
        <v>1</v>
      </c>
      <c r="G470">
        <v>12</v>
      </c>
    </row>
    <row r="471" spans="1:7" x14ac:dyDescent="0.25">
      <c r="A471" t="s">
        <v>161</v>
      </c>
      <c r="B471">
        <v>0</v>
      </c>
      <c r="C471">
        <v>1</v>
      </c>
      <c r="D471">
        <v>3</v>
      </c>
      <c r="E471">
        <v>4</v>
      </c>
      <c r="F471">
        <v>0</v>
      </c>
      <c r="G471">
        <v>8</v>
      </c>
    </row>
    <row r="472" spans="1:7" x14ac:dyDescent="0.25">
      <c r="A472" t="s">
        <v>161</v>
      </c>
      <c r="B472">
        <v>0</v>
      </c>
      <c r="C472">
        <v>1</v>
      </c>
      <c r="D472">
        <v>4</v>
      </c>
      <c r="E472">
        <v>9</v>
      </c>
      <c r="F472">
        <v>1</v>
      </c>
      <c r="G472">
        <v>17</v>
      </c>
    </row>
    <row r="473" spans="1:7" x14ac:dyDescent="0.25">
      <c r="A473" t="s">
        <v>161</v>
      </c>
      <c r="B473">
        <v>0</v>
      </c>
      <c r="C473">
        <v>1</v>
      </c>
      <c r="D473">
        <v>5</v>
      </c>
      <c r="E473">
        <v>8</v>
      </c>
      <c r="F473">
        <v>0</v>
      </c>
      <c r="G473">
        <v>9</v>
      </c>
    </row>
    <row r="474" spans="1:7" x14ac:dyDescent="0.25">
      <c r="A474" t="s">
        <v>161</v>
      </c>
      <c r="B474">
        <v>0</v>
      </c>
      <c r="C474">
        <v>1</v>
      </c>
      <c r="D474">
        <v>6</v>
      </c>
      <c r="E474">
        <v>3</v>
      </c>
      <c r="F474">
        <v>0</v>
      </c>
      <c r="G474">
        <v>6</v>
      </c>
    </row>
    <row r="475" spans="1:7" x14ac:dyDescent="0.25">
      <c r="A475" t="s">
        <v>161</v>
      </c>
      <c r="B475">
        <v>0</v>
      </c>
      <c r="C475">
        <v>1</v>
      </c>
      <c r="D475">
        <v>8</v>
      </c>
      <c r="E475">
        <v>2</v>
      </c>
      <c r="F475">
        <v>0</v>
      </c>
      <c r="G475">
        <v>4</v>
      </c>
    </row>
    <row r="476" spans="1:7" x14ac:dyDescent="0.25">
      <c r="A476" t="s">
        <v>161</v>
      </c>
      <c r="B476">
        <v>0</v>
      </c>
      <c r="C476">
        <v>1</v>
      </c>
      <c r="D476">
        <v>9</v>
      </c>
      <c r="E476">
        <v>1</v>
      </c>
      <c r="F476">
        <v>0</v>
      </c>
      <c r="G476">
        <v>3</v>
      </c>
    </row>
    <row r="477" spans="1:7" x14ac:dyDescent="0.25">
      <c r="A477" t="s">
        <v>161</v>
      </c>
      <c r="B477">
        <v>0</v>
      </c>
      <c r="C477">
        <v>2</v>
      </c>
      <c r="D477">
        <v>2</v>
      </c>
      <c r="E477">
        <v>1</v>
      </c>
      <c r="F477">
        <v>1</v>
      </c>
      <c r="G477">
        <v>17</v>
      </c>
    </row>
    <row r="478" spans="1:7" x14ac:dyDescent="0.25">
      <c r="A478" t="s">
        <v>161</v>
      </c>
      <c r="B478">
        <v>0</v>
      </c>
      <c r="C478">
        <v>2</v>
      </c>
      <c r="D478">
        <v>3</v>
      </c>
      <c r="E478">
        <v>3</v>
      </c>
      <c r="F478">
        <v>0</v>
      </c>
      <c r="G478">
        <v>14</v>
      </c>
    </row>
    <row r="479" spans="1:7" x14ac:dyDescent="0.25">
      <c r="A479" t="s">
        <v>161</v>
      </c>
      <c r="B479">
        <v>0</v>
      </c>
      <c r="C479">
        <v>2</v>
      </c>
      <c r="D479">
        <v>4</v>
      </c>
      <c r="E479">
        <v>1</v>
      </c>
      <c r="F479">
        <v>0</v>
      </c>
      <c r="G479">
        <v>13</v>
      </c>
    </row>
    <row r="480" spans="1:7" x14ac:dyDescent="0.25">
      <c r="A480" t="s">
        <v>161</v>
      </c>
      <c r="B480">
        <v>0</v>
      </c>
      <c r="C480">
        <v>2</v>
      </c>
      <c r="D480">
        <v>5</v>
      </c>
      <c r="E480">
        <v>2</v>
      </c>
      <c r="F480">
        <v>0</v>
      </c>
      <c r="G480">
        <v>11</v>
      </c>
    </row>
    <row r="481" spans="1:7" x14ac:dyDescent="0.25">
      <c r="A481" t="s">
        <v>161</v>
      </c>
      <c r="B481">
        <v>0</v>
      </c>
      <c r="C481">
        <v>2</v>
      </c>
      <c r="D481">
        <v>6</v>
      </c>
      <c r="E481">
        <v>16</v>
      </c>
      <c r="F481">
        <v>1</v>
      </c>
      <c r="G481">
        <v>13</v>
      </c>
    </row>
    <row r="482" spans="1:7" x14ac:dyDescent="0.25">
      <c r="A482" t="s">
        <v>161</v>
      </c>
      <c r="B482">
        <v>0</v>
      </c>
      <c r="C482">
        <v>2</v>
      </c>
      <c r="D482">
        <v>7</v>
      </c>
      <c r="E482">
        <v>16</v>
      </c>
      <c r="F482">
        <v>1</v>
      </c>
      <c r="G482">
        <v>15</v>
      </c>
    </row>
    <row r="483" spans="1:7" x14ac:dyDescent="0.25">
      <c r="A483" t="s">
        <v>161</v>
      </c>
      <c r="B483">
        <v>0</v>
      </c>
      <c r="C483">
        <v>2</v>
      </c>
      <c r="D483">
        <v>8</v>
      </c>
      <c r="E483">
        <v>7</v>
      </c>
      <c r="F483">
        <v>0</v>
      </c>
      <c r="G483">
        <v>8</v>
      </c>
    </row>
    <row r="484" spans="1:7" x14ac:dyDescent="0.25">
      <c r="A484" t="s">
        <v>161</v>
      </c>
      <c r="B484">
        <v>0</v>
      </c>
      <c r="C484">
        <v>2</v>
      </c>
      <c r="D484">
        <v>9</v>
      </c>
      <c r="E484">
        <v>2</v>
      </c>
      <c r="F484">
        <v>0</v>
      </c>
      <c r="G484">
        <v>6</v>
      </c>
    </row>
    <row r="485" spans="1:7" x14ac:dyDescent="0.25">
      <c r="A485" t="s">
        <v>161</v>
      </c>
      <c r="B485">
        <v>1</v>
      </c>
      <c r="C485">
        <v>0</v>
      </c>
      <c r="D485">
        <v>4</v>
      </c>
      <c r="E485">
        <v>1</v>
      </c>
      <c r="F485">
        <v>1</v>
      </c>
      <c r="G485">
        <v>17</v>
      </c>
    </row>
    <row r="486" spans="1:7" x14ac:dyDescent="0.25">
      <c r="A486" t="s">
        <v>161</v>
      </c>
      <c r="B486">
        <v>1</v>
      </c>
      <c r="C486">
        <v>0</v>
      </c>
      <c r="D486">
        <v>8</v>
      </c>
      <c r="E486">
        <v>15</v>
      </c>
      <c r="F486">
        <v>0</v>
      </c>
      <c r="G486">
        <v>2</v>
      </c>
    </row>
    <row r="487" spans="1:7" x14ac:dyDescent="0.25">
      <c r="A487" t="s">
        <v>161</v>
      </c>
      <c r="B487">
        <v>1</v>
      </c>
      <c r="C487">
        <v>0</v>
      </c>
      <c r="D487">
        <v>9</v>
      </c>
      <c r="E487">
        <v>5</v>
      </c>
      <c r="F487">
        <v>1</v>
      </c>
      <c r="G487">
        <v>15</v>
      </c>
    </row>
    <row r="488" spans="1:7" x14ac:dyDescent="0.25">
      <c r="A488" t="s">
        <v>161</v>
      </c>
      <c r="B488">
        <v>1</v>
      </c>
      <c r="C488">
        <v>1</v>
      </c>
      <c r="D488">
        <v>5</v>
      </c>
      <c r="E488">
        <v>2</v>
      </c>
      <c r="F488">
        <v>1</v>
      </c>
      <c r="G488">
        <v>16</v>
      </c>
    </row>
    <row r="489" spans="1:7" x14ac:dyDescent="0.25">
      <c r="A489" t="s">
        <v>161</v>
      </c>
      <c r="B489">
        <v>1</v>
      </c>
      <c r="C489">
        <v>1</v>
      </c>
      <c r="D489">
        <v>7</v>
      </c>
      <c r="E489">
        <v>1</v>
      </c>
      <c r="F489">
        <v>0</v>
      </c>
      <c r="G489">
        <v>15</v>
      </c>
    </row>
    <row r="490" spans="1:7" x14ac:dyDescent="0.25">
      <c r="A490" t="s">
        <v>161</v>
      </c>
      <c r="B490">
        <v>1</v>
      </c>
      <c r="C490">
        <v>1</v>
      </c>
      <c r="D490">
        <v>8</v>
      </c>
      <c r="E490">
        <v>4</v>
      </c>
      <c r="F490">
        <v>0</v>
      </c>
      <c r="G490">
        <v>11</v>
      </c>
    </row>
    <row r="491" spans="1:7" x14ac:dyDescent="0.25">
      <c r="A491" t="s">
        <v>161</v>
      </c>
      <c r="B491">
        <v>1</v>
      </c>
      <c r="C491">
        <v>1</v>
      </c>
      <c r="D491">
        <v>9</v>
      </c>
      <c r="E491">
        <v>13</v>
      </c>
      <c r="F491">
        <v>1</v>
      </c>
      <c r="G491">
        <v>16</v>
      </c>
    </row>
    <row r="492" spans="1:7" x14ac:dyDescent="0.25">
      <c r="A492" t="s">
        <v>161</v>
      </c>
      <c r="B492">
        <v>1</v>
      </c>
      <c r="C492">
        <v>2</v>
      </c>
      <c r="D492">
        <v>6</v>
      </c>
      <c r="E492">
        <v>3</v>
      </c>
      <c r="F492">
        <v>1</v>
      </c>
      <c r="G492">
        <v>15</v>
      </c>
    </row>
    <row r="493" spans="1:7" x14ac:dyDescent="0.25">
      <c r="A493" t="s">
        <v>161</v>
      </c>
      <c r="B493">
        <v>1</v>
      </c>
      <c r="C493">
        <v>2</v>
      </c>
      <c r="D493">
        <v>9</v>
      </c>
      <c r="E493">
        <v>11</v>
      </c>
      <c r="F493">
        <v>0</v>
      </c>
      <c r="G493">
        <v>4</v>
      </c>
    </row>
    <row r="494" spans="1:7" x14ac:dyDescent="0.25">
      <c r="A494" t="s">
        <v>162</v>
      </c>
      <c r="B494">
        <v>0</v>
      </c>
      <c r="C494">
        <v>0</v>
      </c>
      <c r="D494">
        <v>0</v>
      </c>
      <c r="E494">
        <v>25</v>
      </c>
      <c r="F494">
        <v>2</v>
      </c>
      <c r="G494">
        <v>11</v>
      </c>
    </row>
    <row r="495" spans="1:7" x14ac:dyDescent="0.25">
      <c r="A495" t="s">
        <v>162</v>
      </c>
      <c r="B495">
        <v>0</v>
      </c>
      <c r="C495">
        <v>0</v>
      </c>
      <c r="D495">
        <v>1</v>
      </c>
      <c r="E495">
        <v>3</v>
      </c>
      <c r="F495">
        <v>0</v>
      </c>
      <c r="G495">
        <v>8</v>
      </c>
    </row>
    <row r="496" spans="1:7" x14ac:dyDescent="0.25">
      <c r="A496" t="s">
        <v>162</v>
      </c>
      <c r="B496">
        <v>0</v>
      </c>
      <c r="C496">
        <v>0</v>
      </c>
      <c r="D496">
        <v>2</v>
      </c>
      <c r="E496">
        <v>3</v>
      </c>
      <c r="F496">
        <v>0</v>
      </c>
      <c r="G496">
        <v>5</v>
      </c>
    </row>
    <row r="497" spans="1:7" x14ac:dyDescent="0.25">
      <c r="A497" t="s">
        <v>162</v>
      </c>
      <c r="B497">
        <v>0</v>
      </c>
      <c r="C497">
        <v>0</v>
      </c>
      <c r="D497">
        <v>3</v>
      </c>
      <c r="E497">
        <v>2</v>
      </c>
      <c r="F497">
        <v>0</v>
      </c>
      <c r="G497">
        <v>3</v>
      </c>
    </row>
    <row r="498" spans="1:7" x14ac:dyDescent="0.25">
      <c r="A498" t="s">
        <v>162</v>
      </c>
      <c r="B498">
        <v>0</v>
      </c>
      <c r="C498">
        <v>0</v>
      </c>
      <c r="D498">
        <v>4</v>
      </c>
      <c r="E498">
        <v>1</v>
      </c>
      <c r="F498">
        <v>0</v>
      </c>
      <c r="G498">
        <v>2</v>
      </c>
    </row>
    <row r="499" spans="1:7" x14ac:dyDescent="0.25">
      <c r="A499" t="s">
        <v>162</v>
      </c>
      <c r="B499">
        <v>0</v>
      </c>
      <c r="C499">
        <v>0</v>
      </c>
      <c r="D499">
        <v>5</v>
      </c>
      <c r="E499">
        <v>0</v>
      </c>
      <c r="F499">
        <v>0</v>
      </c>
      <c r="G499">
        <v>2</v>
      </c>
    </row>
    <row r="500" spans="1:7" x14ac:dyDescent="0.25">
      <c r="A500" t="s">
        <v>162</v>
      </c>
      <c r="B500">
        <v>0</v>
      </c>
      <c r="C500">
        <v>0</v>
      </c>
      <c r="D500">
        <v>6</v>
      </c>
      <c r="E500">
        <v>0</v>
      </c>
      <c r="F500">
        <v>0</v>
      </c>
      <c r="G500">
        <v>2</v>
      </c>
    </row>
    <row r="501" spans="1:7" x14ac:dyDescent="0.25">
      <c r="A501" t="s">
        <v>162</v>
      </c>
      <c r="B501">
        <v>0</v>
      </c>
      <c r="C501">
        <v>0</v>
      </c>
      <c r="D501">
        <v>7</v>
      </c>
      <c r="E501">
        <v>1</v>
      </c>
      <c r="F501">
        <v>0</v>
      </c>
      <c r="G501">
        <v>1</v>
      </c>
    </row>
    <row r="502" spans="1:7" x14ac:dyDescent="0.25">
      <c r="A502" t="s">
        <v>162</v>
      </c>
      <c r="B502">
        <v>0</v>
      </c>
      <c r="C502">
        <v>0</v>
      </c>
      <c r="D502">
        <v>8</v>
      </c>
      <c r="E502">
        <v>1</v>
      </c>
      <c r="F502">
        <v>0</v>
      </c>
      <c r="G502">
        <v>0</v>
      </c>
    </row>
    <row r="503" spans="1:7" x14ac:dyDescent="0.25">
      <c r="A503" t="s">
        <v>162</v>
      </c>
      <c r="B503">
        <v>0</v>
      </c>
      <c r="C503">
        <v>0</v>
      </c>
      <c r="D503">
        <v>9</v>
      </c>
      <c r="E503">
        <v>1</v>
      </c>
      <c r="F503">
        <v>1</v>
      </c>
      <c r="G503">
        <v>17</v>
      </c>
    </row>
    <row r="504" spans="1:7" x14ac:dyDescent="0.25">
      <c r="A504" t="s">
        <v>162</v>
      </c>
      <c r="B504">
        <v>0</v>
      </c>
      <c r="C504">
        <v>1</v>
      </c>
      <c r="D504">
        <v>0</v>
      </c>
      <c r="E504">
        <v>2</v>
      </c>
      <c r="F504">
        <v>1</v>
      </c>
      <c r="G504">
        <v>16</v>
      </c>
    </row>
    <row r="505" spans="1:7" x14ac:dyDescent="0.25">
      <c r="A505" t="s">
        <v>162</v>
      </c>
      <c r="B505">
        <v>0</v>
      </c>
      <c r="C505">
        <v>1</v>
      </c>
      <c r="D505">
        <v>1</v>
      </c>
      <c r="E505">
        <v>5</v>
      </c>
      <c r="F505">
        <v>0</v>
      </c>
      <c r="G505">
        <v>11</v>
      </c>
    </row>
    <row r="506" spans="1:7" x14ac:dyDescent="0.25">
      <c r="A506" t="s">
        <v>162</v>
      </c>
      <c r="B506">
        <v>0</v>
      </c>
      <c r="C506">
        <v>1</v>
      </c>
      <c r="D506">
        <v>2</v>
      </c>
      <c r="E506">
        <v>3</v>
      </c>
      <c r="F506">
        <v>0</v>
      </c>
      <c r="G506">
        <v>8</v>
      </c>
    </row>
    <row r="507" spans="1:7" x14ac:dyDescent="0.25">
      <c r="A507" t="s">
        <v>162</v>
      </c>
      <c r="B507">
        <v>0</v>
      </c>
      <c r="C507">
        <v>1</v>
      </c>
      <c r="D507">
        <v>3</v>
      </c>
      <c r="E507">
        <v>2</v>
      </c>
      <c r="F507">
        <v>0</v>
      </c>
      <c r="G507">
        <v>6</v>
      </c>
    </row>
    <row r="508" spans="1:7" x14ac:dyDescent="0.25">
      <c r="A508" t="s">
        <v>162</v>
      </c>
      <c r="B508">
        <v>0</v>
      </c>
      <c r="C508">
        <v>1</v>
      </c>
      <c r="D508">
        <v>4</v>
      </c>
      <c r="E508">
        <v>4</v>
      </c>
      <c r="F508">
        <v>0</v>
      </c>
      <c r="G508">
        <v>2</v>
      </c>
    </row>
    <row r="509" spans="1:7" x14ac:dyDescent="0.25">
      <c r="A509" t="s">
        <v>162</v>
      </c>
      <c r="B509">
        <v>0</v>
      </c>
      <c r="C509">
        <v>1</v>
      </c>
      <c r="D509">
        <v>8</v>
      </c>
      <c r="E509">
        <v>1</v>
      </c>
      <c r="F509">
        <v>0</v>
      </c>
      <c r="G509">
        <v>1</v>
      </c>
    </row>
    <row r="510" spans="1:7" x14ac:dyDescent="0.25">
      <c r="A510" t="s">
        <v>162</v>
      </c>
      <c r="B510">
        <v>0</v>
      </c>
      <c r="C510">
        <v>2</v>
      </c>
      <c r="D510">
        <v>2</v>
      </c>
      <c r="E510">
        <v>1</v>
      </c>
      <c r="F510">
        <v>1</v>
      </c>
      <c r="G510">
        <v>17</v>
      </c>
    </row>
    <row r="511" spans="1:7" x14ac:dyDescent="0.25">
      <c r="A511" t="s">
        <v>162</v>
      </c>
      <c r="B511">
        <v>0</v>
      </c>
      <c r="C511">
        <v>2</v>
      </c>
      <c r="D511">
        <v>3</v>
      </c>
      <c r="E511">
        <v>6</v>
      </c>
      <c r="F511">
        <v>0</v>
      </c>
      <c r="G511">
        <v>11</v>
      </c>
    </row>
    <row r="512" spans="1:7" x14ac:dyDescent="0.25">
      <c r="A512" t="s">
        <v>162</v>
      </c>
      <c r="B512">
        <v>0</v>
      </c>
      <c r="C512">
        <v>2</v>
      </c>
      <c r="D512">
        <v>4</v>
      </c>
      <c r="E512">
        <v>8</v>
      </c>
      <c r="F512">
        <v>0</v>
      </c>
      <c r="G512">
        <v>3</v>
      </c>
    </row>
    <row r="513" spans="1:7" x14ac:dyDescent="0.25">
      <c r="A513" t="s">
        <v>162</v>
      </c>
      <c r="B513">
        <v>0</v>
      </c>
      <c r="C513">
        <v>2</v>
      </c>
      <c r="D513">
        <v>5</v>
      </c>
      <c r="E513">
        <v>9</v>
      </c>
      <c r="F513">
        <v>1</v>
      </c>
      <c r="G513">
        <v>12</v>
      </c>
    </row>
    <row r="514" spans="1:7" x14ac:dyDescent="0.25">
      <c r="A514" t="s">
        <v>162</v>
      </c>
      <c r="B514">
        <v>0</v>
      </c>
      <c r="C514">
        <v>2</v>
      </c>
      <c r="D514">
        <v>6</v>
      </c>
      <c r="E514">
        <v>9</v>
      </c>
      <c r="F514">
        <v>0</v>
      </c>
      <c r="G514">
        <v>3</v>
      </c>
    </row>
    <row r="515" spans="1:7" x14ac:dyDescent="0.25">
      <c r="A515" t="s">
        <v>162</v>
      </c>
      <c r="B515">
        <v>0</v>
      </c>
      <c r="C515">
        <v>2</v>
      </c>
      <c r="D515">
        <v>7</v>
      </c>
      <c r="E515">
        <v>19</v>
      </c>
      <c r="F515">
        <v>1</v>
      </c>
      <c r="G515">
        <v>2</v>
      </c>
    </row>
    <row r="516" spans="1:7" x14ac:dyDescent="0.25">
      <c r="A516" t="s">
        <v>162</v>
      </c>
      <c r="B516">
        <v>0</v>
      </c>
      <c r="C516">
        <v>2</v>
      </c>
      <c r="D516">
        <v>8</v>
      </c>
      <c r="E516">
        <v>11</v>
      </c>
      <c r="F516">
        <v>1</v>
      </c>
      <c r="G516">
        <v>9</v>
      </c>
    </row>
    <row r="517" spans="1:7" x14ac:dyDescent="0.25">
      <c r="A517" t="s">
        <v>162</v>
      </c>
      <c r="B517">
        <v>0</v>
      </c>
      <c r="C517">
        <v>2</v>
      </c>
      <c r="D517">
        <v>9</v>
      </c>
      <c r="E517">
        <v>4</v>
      </c>
      <c r="F517">
        <v>0</v>
      </c>
      <c r="G517">
        <v>5</v>
      </c>
    </row>
    <row r="518" spans="1:7" x14ac:dyDescent="0.25">
      <c r="A518" t="s">
        <v>162</v>
      </c>
      <c r="B518">
        <v>1</v>
      </c>
      <c r="C518">
        <v>0</v>
      </c>
      <c r="D518">
        <v>4</v>
      </c>
      <c r="E518">
        <v>2</v>
      </c>
      <c r="F518">
        <v>1</v>
      </c>
      <c r="G518">
        <v>16</v>
      </c>
    </row>
    <row r="519" spans="1:7" x14ac:dyDescent="0.25">
      <c r="A519" t="s">
        <v>162</v>
      </c>
      <c r="B519">
        <v>1</v>
      </c>
      <c r="C519">
        <v>0</v>
      </c>
      <c r="D519">
        <v>5</v>
      </c>
      <c r="E519">
        <v>4</v>
      </c>
      <c r="F519">
        <v>0</v>
      </c>
      <c r="G519">
        <v>12</v>
      </c>
    </row>
    <row r="520" spans="1:7" x14ac:dyDescent="0.25">
      <c r="A520" t="s">
        <v>162</v>
      </c>
      <c r="B520">
        <v>1</v>
      </c>
      <c r="C520">
        <v>0</v>
      </c>
      <c r="D520">
        <v>7</v>
      </c>
      <c r="E520">
        <v>1</v>
      </c>
      <c r="F520">
        <v>0</v>
      </c>
      <c r="G520">
        <v>11</v>
      </c>
    </row>
    <row r="521" spans="1:7" x14ac:dyDescent="0.25">
      <c r="A521" t="s">
        <v>162</v>
      </c>
      <c r="B521">
        <v>1</v>
      </c>
      <c r="C521">
        <v>0</v>
      </c>
      <c r="D521">
        <v>8</v>
      </c>
      <c r="E521">
        <v>7</v>
      </c>
      <c r="F521">
        <v>0</v>
      </c>
      <c r="G521">
        <v>4</v>
      </c>
    </row>
    <row r="522" spans="1:7" x14ac:dyDescent="0.25">
      <c r="A522" t="s">
        <v>162</v>
      </c>
      <c r="B522">
        <v>1</v>
      </c>
      <c r="C522">
        <v>0</v>
      </c>
      <c r="D522">
        <v>9</v>
      </c>
      <c r="E522">
        <v>2</v>
      </c>
      <c r="F522">
        <v>0</v>
      </c>
      <c r="G522">
        <v>2</v>
      </c>
    </row>
    <row r="523" spans="1:7" x14ac:dyDescent="0.25">
      <c r="A523" t="s">
        <v>162</v>
      </c>
      <c r="B523">
        <v>1</v>
      </c>
      <c r="C523">
        <v>1</v>
      </c>
      <c r="D523">
        <v>5</v>
      </c>
      <c r="E523">
        <v>6</v>
      </c>
      <c r="F523">
        <v>1</v>
      </c>
      <c r="G523">
        <v>12</v>
      </c>
    </row>
    <row r="524" spans="1:7" x14ac:dyDescent="0.25">
      <c r="A524" t="s">
        <v>162</v>
      </c>
      <c r="B524">
        <v>1</v>
      </c>
      <c r="C524">
        <v>1</v>
      </c>
      <c r="D524">
        <v>6</v>
      </c>
      <c r="E524">
        <v>6</v>
      </c>
      <c r="F524">
        <v>0</v>
      </c>
      <c r="G524">
        <v>6</v>
      </c>
    </row>
    <row r="525" spans="1:7" x14ac:dyDescent="0.25">
      <c r="A525" t="s">
        <v>162</v>
      </c>
      <c r="B525">
        <v>1</v>
      </c>
      <c r="C525">
        <v>1</v>
      </c>
      <c r="D525">
        <v>7</v>
      </c>
      <c r="E525">
        <v>1</v>
      </c>
      <c r="F525">
        <v>0</v>
      </c>
      <c r="G525">
        <v>5</v>
      </c>
    </row>
    <row r="526" spans="1:7" x14ac:dyDescent="0.25">
      <c r="A526" t="s">
        <v>162</v>
      </c>
      <c r="B526">
        <v>1</v>
      </c>
      <c r="C526">
        <v>1</v>
      </c>
      <c r="D526">
        <v>9</v>
      </c>
      <c r="E526">
        <v>1</v>
      </c>
      <c r="F526">
        <v>0</v>
      </c>
      <c r="G526">
        <v>4</v>
      </c>
    </row>
    <row r="527" spans="1:7" x14ac:dyDescent="0.25">
      <c r="A527" t="s">
        <v>162</v>
      </c>
      <c r="B527">
        <v>1</v>
      </c>
      <c r="C527">
        <v>2</v>
      </c>
      <c r="D527">
        <v>6</v>
      </c>
      <c r="E527">
        <v>2</v>
      </c>
      <c r="F527">
        <v>1</v>
      </c>
      <c r="G527">
        <v>16</v>
      </c>
    </row>
    <row r="528" spans="1:7" x14ac:dyDescent="0.25">
      <c r="A528" t="s">
        <v>162</v>
      </c>
      <c r="B528">
        <v>1</v>
      </c>
      <c r="C528">
        <v>2</v>
      </c>
      <c r="D528">
        <v>7</v>
      </c>
      <c r="E528">
        <v>7</v>
      </c>
      <c r="F528">
        <v>0</v>
      </c>
      <c r="G528">
        <v>9</v>
      </c>
    </row>
    <row r="529" spans="1:7" x14ac:dyDescent="0.25">
      <c r="A529" t="s">
        <v>162</v>
      </c>
      <c r="B529">
        <v>1</v>
      </c>
      <c r="C529">
        <v>2</v>
      </c>
      <c r="D529">
        <v>8</v>
      </c>
      <c r="E529">
        <v>3</v>
      </c>
      <c r="F529">
        <v>0</v>
      </c>
      <c r="G529">
        <v>6</v>
      </c>
    </row>
    <row r="530" spans="1:7" x14ac:dyDescent="0.25">
      <c r="A530" t="s">
        <v>162</v>
      </c>
      <c r="B530">
        <v>1</v>
      </c>
      <c r="C530">
        <v>2</v>
      </c>
      <c r="D530">
        <v>9</v>
      </c>
      <c r="E530">
        <v>13</v>
      </c>
      <c r="F530">
        <v>1</v>
      </c>
      <c r="G530">
        <v>11</v>
      </c>
    </row>
    <row r="531" spans="1:7" x14ac:dyDescent="0.25">
      <c r="A531" t="s">
        <v>163</v>
      </c>
      <c r="B531">
        <v>0</v>
      </c>
      <c r="C531">
        <v>0</v>
      </c>
      <c r="D531">
        <v>0</v>
      </c>
      <c r="E531">
        <v>32</v>
      </c>
      <c r="F531">
        <v>2</v>
      </c>
      <c r="G531">
        <v>4</v>
      </c>
    </row>
    <row r="532" spans="1:7" x14ac:dyDescent="0.25">
      <c r="A532" t="s">
        <v>163</v>
      </c>
      <c r="B532">
        <v>0</v>
      </c>
      <c r="C532">
        <v>0</v>
      </c>
      <c r="D532">
        <v>1</v>
      </c>
      <c r="E532">
        <v>3</v>
      </c>
      <c r="F532">
        <v>0</v>
      </c>
      <c r="G532">
        <v>1</v>
      </c>
    </row>
    <row r="533" spans="1:7" x14ac:dyDescent="0.25">
      <c r="A533" t="s">
        <v>163</v>
      </c>
      <c r="B533">
        <v>0</v>
      </c>
      <c r="C533">
        <v>0</v>
      </c>
      <c r="D533">
        <v>2</v>
      </c>
      <c r="E533">
        <v>1</v>
      </c>
      <c r="F533">
        <v>0</v>
      </c>
      <c r="G533">
        <v>0</v>
      </c>
    </row>
    <row r="534" spans="1:7" x14ac:dyDescent="0.25">
      <c r="A534" t="s">
        <v>163</v>
      </c>
      <c r="B534">
        <v>0</v>
      </c>
      <c r="C534">
        <v>0</v>
      </c>
      <c r="D534">
        <v>3</v>
      </c>
      <c r="E534">
        <v>2</v>
      </c>
      <c r="F534">
        <v>1</v>
      </c>
      <c r="G534">
        <v>16</v>
      </c>
    </row>
    <row r="535" spans="1:7" x14ac:dyDescent="0.25">
      <c r="A535" t="s">
        <v>163</v>
      </c>
      <c r="B535">
        <v>0</v>
      </c>
      <c r="C535">
        <v>0</v>
      </c>
      <c r="D535">
        <v>4</v>
      </c>
      <c r="E535">
        <v>0</v>
      </c>
      <c r="F535">
        <v>0</v>
      </c>
      <c r="G535">
        <v>16</v>
      </c>
    </row>
    <row r="536" spans="1:7" x14ac:dyDescent="0.25">
      <c r="A536" t="s">
        <v>163</v>
      </c>
      <c r="B536">
        <v>0</v>
      </c>
      <c r="C536">
        <v>0</v>
      </c>
      <c r="D536">
        <v>5</v>
      </c>
      <c r="E536">
        <v>1</v>
      </c>
      <c r="F536">
        <v>0</v>
      </c>
      <c r="G536">
        <v>15</v>
      </c>
    </row>
    <row r="537" spans="1:7" x14ac:dyDescent="0.25">
      <c r="A537" t="s">
        <v>163</v>
      </c>
      <c r="B537">
        <v>0</v>
      </c>
      <c r="C537">
        <v>0</v>
      </c>
      <c r="D537">
        <v>6</v>
      </c>
      <c r="E537">
        <v>0</v>
      </c>
      <c r="F537">
        <v>0</v>
      </c>
      <c r="G537">
        <v>15</v>
      </c>
    </row>
    <row r="538" spans="1:7" x14ac:dyDescent="0.25">
      <c r="A538" t="s">
        <v>163</v>
      </c>
      <c r="B538">
        <v>0</v>
      </c>
      <c r="C538">
        <v>0</v>
      </c>
      <c r="D538">
        <v>7</v>
      </c>
      <c r="E538">
        <v>0</v>
      </c>
      <c r="F538">
        <v>0</v>
      </c>
      <c r="G538">
        <v>15</v>
      </c>
    </row>
    <row r="539" spans="1:7" x14ac:dyDescent="0.25">
      <c r="A539" t="s">
        <v>163</v>
      </c>
      <c r="B539">
        <v>0</v>
      </c>
      <c r="C539">
        <v>0</v>
      </c>
      <c r="D539">
        <v>8</v>
      </c>
      <c r="E539">
        <v>1</v>
      </c>
      <c r="F539">
        <v>0</v>
      </c>
      <c r="G539">
        <v>14</v>
      </c>
    </row>
    <row r="540" spans="1:7" x14ac:dyDescent="0.25">
      <c r="A540" t="s">
        <v>163</v>
      </c>
      <c r="B540">
        <v>0</v>
      </c>
      <c r="C540">
        <v>0</v>
      </c>
      <c r="D540">
        <v>9</v>
      </c>
      <c r="E540">
        <v>0</v>
      </c>
      <c r="F540">
        <v>0</v>
      </c>
      <c r="G540">
        <v>14</v>
      </c>
    </row>
    <row r="541" spans="1:7" x14ac:dyDescent="0.25">
      <c r="A541" t="s">
        <v>163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17</v>
      </c>
    </row>
    <row r="542" spans="1:7" x14ac:dyDescent="0.25">
      <c r="A542" t="s">
        <v>163</v>
      </c>
      <c r="B542">
        <v>0</v>
      </c>
      <c r="C542">
        <v>1</v>
      </c>
      <c r="D542">
        <v>1</v>
      </c>
      <c r="E542">
        <v>4</v>
      </c>
      <c r="F542">
        <v>0</v>
      </c>
      <c r="G542">
        <v>13</v>
      </c>
    </row>
    <row r="543" spans="1:7" x14ac:dyDescent="0.25">
      <c r="A543" t="s">
        <v>163</v>
      </c>
      <c r="B543">
        <v>0</v>
      </c>
      <c r="C543">
        <v>1</v>
      </c>
      <c r="D543">
        <v>2</v>
      </c>
      <c r="E543">
        <v>7</v>
      </c>
      <c r="F543">
        <v>0</v>
      </c>
      <c r="G543">
        <v>6</v>
      </c>
    </row>
    <row r="544" spans="1:7" x14ac:dyDescent="0.25">
      <c r="A544" t="s">
        <v>163</v>
      </c>
      <c r="B544">
        <v>0</v>
      </c>
      <c r="C544">
        <v>1</v>
      </c>
      <c r="D544">
        <v>3</v>
      </c>
      <c r="E544">
        <v>6</v>
      </c>
      <c r="F544">
        <v>0</v>
      </c>
      <c r="G544">
        <v>0</v>
      </c>
    </row>
    <row r="545" spans="1:7" x14ac:dyDescent="0.25">
      <c r="A545" t="s">
        <v>163</v>
      </c>
      <c r="B545">
        <v>0</v>
      </c>
      <c r="C545">
        <v>1</v>
      </c>
      <c r="D545">
        <v>4</v>
      </c>
      <c r="E545">
        <v>13</v>
      </c>
      <c r="F545">
        <v>1</v>
      </c>
      <c r="G545">
        <v>5</v>
      </c>
    </row>
    <row r="546" spans="1:7" x14ac:dyDescent="0.25">
      <c r="A546" t="s">
        <v>163</v>
      </c>
      <c r="B546">
        <v>0</v>
      </c>
      <c r="C546">
        <v>1</v>
      </c>
      <c r="D546">
        <v>5</v>
      </c>
      <c r="E546">
        <v>8</v>
      </c>
      <c r="F546">
        <v>1</v>
      </c>
      <c r="G546">
        <v>15</v>
      </c>
    </row>
    <row r="547" spans="1:7" x14ac:dyDescent="0.25">
      <c r="A547" t="s">
        <v>163</v>
      </c>
      <c r="B547">
        <v>0</v>
      </c>
      <c r="C547">
        <v>1</v>
      </c>
      <c r="D547">
        <v>8</v>
      </c>
      <c r="E547">
        <v>1</v>
      </c>
      <c r="F547">
        <v>0</v>
      </c>
      <c r="G547">
        <v>14</v>
      </c>
    </row>
    <row r="548" spans="1:7" x14ac:dyDescent="0.25">
      <c r="A548" t="s">
        <v>163</v>
      </c>
      <c r="B548">
        <v>0</v>
      </c>
      <c r="C548">
        <v>1</v>
      </c>
      <c r="D548">
        <v>9</v>
      </c>
      <c r="E548">
        <v>1</v>
      </c>
      <c r="F548">
        <v>0</v>
      </c>
      <c r="G548">
        <v>13</v>
      </c>
    </row>
    <row r="549" spans="1:7" x14ac:dyDescent="0.25">
      <c r="A549" t="s">
        <v>163</v>
      </c>
      <c r="B549">
        <v>0</v>
      </c>
      <c r="C549">
        <v>2</v>
      </c>
      <c r="D549">
        <v>3</v>
      </c>
      <c r="E549">
        <v>3</v>
      </c>
      <c r="F549">
        <v>1</v>
      </c>
      <c r="G549">
        <v>15</v>
      </c>
    </row>
    <row r="550" spans="1:7" x14ac:dyDescent="0.25">
      <c r="A550" t="s">
        <v>163</v>
      </c>
      <c r="B550">
        <v>0</v>
      </c>
      <c r="C550">
        <v>2</v>
      </c>
      <c r="D550">
        <v>4</v>
      </c>
      <c r="E550">
        <v>7</v>
      </c>
      <c r="F550">
        <v>0</v>
      </c>
      <c r="G550">
        <v>8</v>
      </c>
    </row>
    <row r="551" spans="1:7" x14ac:dyDescent="0.25">
      <c r="A551" t="s">
        <v>163</v>
      </c>
      <c r="B551">
        <v>0</v>
      </c>
      <c r="C551">
        <v>2</v>
      </c>
      <c r="D551">
        <v>5</v>
      </c>
      <c r="E551">
        <v>4</v>
      </c>
      <c r="F551">
        <v>0</v>
      </c>
      <c r="G551">
        <v>4</v>
      </c>
    </row>
    <row r="552" spans="1:7" x14ac:dyDescent="0.25">
      <c r="A552" t="s">
        <v>163</v>
      </c>
      <c r="B552">
        <v>0</v>
      </c>
      <c r="C552">
        <v>2</v>
      </c>
      <c r="D552">
        <v>6</v>
      </c>
      <c r="E552">
        <v>20</v>
      </c>
      <c r="F552">
        <v>1</v>
      </c>
      <c r="G552">
        <v>2</v>
      </c>
    </row>
    <row r="553" spans="1:7" x14ac:dyDescent="0.25">
      <c r="A553" t="s">
        <v>163</v>
      </c>
      <c r="B553">
        <v>0</v>
      </c>
      <c r="C553">
        <v>2</v>
      </c>
      <c r="D553">
        <v>7</v>
      </c>
      <c r="E553">
        <v>28</v>
      </c>
      <c r="F553">
        <v>2</v>
      </c>
      <c r="G553">
        <v>10</v>
      </c>
    </row>
    <row r="554" spans="1:7" x14ac:dyDescent="0.25">
      <c r="A554" t="s">
        <v>163</v>
      </c>
      <c r="B554">
        <v>0</v>
      </c>
      <c r="C554">
        <v>2</v>
      </c>
      <c r="D554">
        <v>8</v>
      </c>
      <c r="E554">
        <v>6</v>
      </c>
      <c r="F554">
        <v>0</v>
      </c>
      <c r="G554">
        <v>4</v>
      </c>
    </row>
    <row r="555" spans="1:7" x14ac:dyDescent="0.25">
      <c r="A555" t="s">
        <v>163</v>
      </c>
      <c r="B555">
        <v>0</v>
      </c>
      <c r="C555">
        <v>2</v>
      </c>
      <c r="D555">
        <v>9</v>
      </c>
      <c r="E555">
        <v>2</v>
      </c>
      <c r="F555">
        <v>0</v>
      </c>
      <c r="G555">
        <v>2</v>
      </c>
    </row>
    <row r="556" spans="1:7" x14ac:dyDescent="0.25">
      <c r="A556" t="s">
        <v>163</v>
      </c>
      <c r="B556">
        <v>1</v>
      </c>
      <c r="C556">
        <v>0</v>
      </c>
      <c r="D556">
        <v>5</v>
      </c>
      <c r="E556">
        <v>4</v>
      </c>
      <c r="F556">
        <v>1</v>
      </c>
      <c r="G556">
        <v>14</v>
      </c>
    </row>
    <row r="557" spans="1:7" x14ac:dyDescent="0.25">
      <c r="A557" t="s">
        <v>163</v>
      </c>
      <c r="B557">
        <v>1</v>
      </c>
      <c r="C557">
        <v>0</v>
      </c>
      <c r="D557">
        <v>8</v>
      </c>
      <c r="E557">
        <v>1</v>
      </c>
      <c r="F557">
        <v>0</v>
      </c>
      <c r="G557">
        <v>13</v>
      </c>
    </row>
    <row r="558" spans="1:7" x14ac:dyDescent="0.25">
      <c r="A558" t="s">
        <v>163</v>
      </c>
      <c r="B558">
        <v>1</v>
      </c>
      <c r="C558">
        <v>0</v>
      </c>
      <c r="D558">
        <v>9</v>
      </c>
      <c r="E558">
        <v>14</v>
      </c>
      <c r="F558">
        <v>1</v>
      </c>
      <c r="G558">
        <v>17</v>
      </c>
    </row>
    <row r="559" spans="1:7" x14ac:dyDescent="0.25">
      <c r="A559" t="s">
        <v>163</v>
      </c>
      <c r="B559">
        <v>1</v>
      </c>
      <c r="C559">
        <v>1</v>
      </c>
      <c r="D559">
        <v>5</v>
      </c>
      <c r="E559">
        <v>2</v>
      </c>
      <c r="F559">
        <v>1</v>
      </c>
      <c r="G559">
        <v>16</v>
      </c>
    </row>
    <row r="560" spans="1:7" x14ac:dyDescent="0.25">
      <c r="A560" t="s">
        <v>163</v>
      </c>
      <c r="B560">
        <v>1</v>
      </c>
      <c r="C560">
        <v>1</v>
      </c>
      <c r="D560">
        <v>6</v>
      </c>
      <c r="E560">
        <v>8</v>
      </c>
      <c r="F560">
        <v>0</v>
      </c>
      <c r="G560">
        <v>8</v>
      </c>
    </row>
    <row r="561" spans="1:7" x14ac:dyDescent="0.25">
      <c r="A561" t="s">
        <v>163</v>
      </c>
      <c r="B561">
        <v>1</v>
      </c>
      <c r="C561">
        <v>1</v>
      </c>
      <c r="D561">
        <v>7</v>
      </c>
      <c r="E561">
        <v>4</v>
      </c>
      <c r="F561">
        <v>0</v>
      </c>
      <c r="G561">
        <v>4</v>
      </c>
    </row>
    <row r="562" spans="1:7" x14ac:dyDescent="0.25">
      <c r="A562" t="s">
        <v>163</v>
      </c>
      <c r="B562">
        <v>1</v>
      </c>
      <c r="C562">
        <v>1</v>
      </c>
      <c r="D562">
        <v>8</v>
      </c>
      <c r="E562">
        <v>15</v>
      </c>
      <c r="F562">
        <v>1</v>
      </c>
      <c r="G562">
        <v>7</v>
      </c>
    </row>
    <row r="563" spans="1:7" x14ac:dyDescent="0.25">
      <c r="A563" t="s">
        <v>163</v>
      </c>
      <c r="B563">
        <v>1</v>
      </c>
      <c r="C563">
        <v>1</v>
      </c>
      <c r="D563">
        <v>9</v>
      </c>
      <c r="E563">
        <v>6</v>
      </c>
      <c r="F563">
        <v>0</v>
      </c>
      <c r="G563">
        <v>1</v>
      </c>
    </row>
    <row r="564" spans="1:7" x14ac:dyDescent="0.25">
      <c r="A564" t="s">
        <v>163</v>
      </c>
      <c r="B564">
        <v>1</v>
      </c>
      <c r="C564">
        <v>2</v>
      </c>
      <c r="D564">
        <v>7</v>
      </c>
      <c r="E564">
        <v>11</v>
      </c>
      <c r="F564">
        <v>1</v>
      </c>
      <c r="G564">
        <v>7</v>
      </c>
    </row>
    <row r="565" spans="1:7" x14ac:dyDescent="0.25">
      <c r="A565" t="s">
        <v>163</v>
      </c>
      <c r="B565">
        <v>1</v>
      </c>
      <c r="C565">
        <v>2</v>
      </c>
      <c r="D565">
        <v>8</v>
      </c>
      <c r="E565">
        <v>9</v>
      </c>
      <c r="F565">
        <v>1</v>
      </c>
      <c r="G565">
        <v>16</v>
      </c>
    </row>
    <row r="566" spans="1:7" x14ac:dyDescent="0.25">
      <c r="A566" t="s">
        <v>163</v>
      </c>
      <c r="B566">
        <v>1</v>
      </c>
      <c r="C566">
        <v>2</v>
      </c>
      <c r="D566">
        <v>9</v>
      </c>
      <c r="E566">
        <v>6</v>
      </c>
      <c r="F566">
        <v>0</v>
      </c>
      <c r="G566">
        <v>10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5C9D-7484-48D8-9E7F-A2B6F4F1D1CA}">
  <sheetPr>
    <tabColor theme="7" tint="0.79998168889431442"/>
  </sheetPr>
  <dimension ref="A1:G555"/>
  <sheetViews>
    <sheetView workbookViewId="0">
      <selection activeCell="I1" sqref="I1:O1048576"/>
    </sheetView>
  </sheetViews>
  <sheetFormatPr defaultRowHeight="15" x14ac:dyDescent="0.25"/>
  <cols>
    <col min="1" max="1" width="16.28515625" bestFit="1" customWidth="1"/>
    <col min="2" max="2" width="7.28515625" bestFit="1" customWidth="1"/>
    <col min="3" max="3" width="7.42578125" bestFit="1" customWidth="1"/>
    <col min="4" max="4" width="6.85546875" bestFit="1" customWidth="1"/>
    <col min="5" max="5" width="19.42578125" bestFit="1" customWidth="1"/>
    <col min="6" max="6" width="6.7109375" bestFit="1" customWidth="1"/>
    <col min="7" max="7" width="10.85546875" bestFit="1" customWidth="1"/>
  </cols>
  <sheetData>
    <row r="1" spans="1:7" x14ac:dyDescent="0.25">
      <c r="A1" t="s">
        <v>117</v>
      </c>
      <c r="B1" t="s">
        <v>118</v>
      </c>
      <c r="C1" t="s">
        <v>114</v>
      </c>
      <c r="D1" t="s">
        <v>3</v>
      </c>
      <c r="E1" t="s">
        <v>119</v>
      </c>
      <c r="F1" t="s">
        <v>120</v>
      </c>
      <c r="G1" t="s">
        <v>121</v>
      </c>
    </row>
    <row r="2" spans="1:7" x14ac:dyDescent="0.25">
      <c r="A2" t="s">
        <v>164</v>
      </c>
      <c r="B2">
        <v>0</v>
      </c>
      <c r="C2">
        <v>0</v>
      </c>
      <c r="D2">
        <v>0</v>
      </c>
      <c r="E2">
        <v>40</v>
      </c>
      <c r="F2">
        <v>3</v>
      </c>
      <c r="G2">
        <v>14</v>
      </c>
    </row>
    <row r="3" spans="1:7" x14ac:dyDescent="0.25">
      <c r="A3" t="s">
        <v>164</v>
      </c>
      <c r="B3">
        <v>0</v>
      </c>
      <c r="C3">
        <v>0</v>
      </c>
      <c r="D3">
        <v>1</v>
      </c>
      <c r="E3">
        <v>1</v>
      </c>
      <c r="F3">
        <v>0</v>
      </c>
      <c r="G3">
        <v>13</v>
      </c>
    </row>
    <row r="4" spans="1:7" x14ac:dyDescent="0.25">
      <c r="A4" t="s">
        <v>164</v>
      </c>
      <c r="B4">
        <v>0</v>
      </c>
      <c r="C4">
        <v>0</v>
      </c>
      <c r="D4">
        <v>2</v>
      </c>
      <c r="E4">
        <v>1</v>
      </c>
      <c r="F4">
        <v>0</v>
      </c>
      <c r="G4">
        <v>12</v>
      </c>
    </row>
    <row r="5" spans="1:7" x14ac:dyDescent="0.25">
      <c r="A5" t="s">
        <v>164</v>
      </c>
      <c r="B5">
        <v>0</v>
      </c>
      <c r="C5">
        <v>0</v>
      </c>
      <c r="D5">
        <v>3</v>
      </c>
      <c r="E5">
        <v>1</v>
      </c>
      <c r="F5">
        <v>0</v>
      </c>
      <c r="G5">
        <v>11</v>
      </c>
    </row>
    <row r="6" spans="1:7" x14ac:dyDescent="0.25">
      <c r="A6" t="s">
        <v>164</v>
      </c>
      <c r="B6">
        <v>0</v>
      </c>
      <c r="C6">
        <v>0</v>
      </c>
      <c r="D6">
        <v>4</v>
      </c>
      <c r="E6">
        <v>1</v>
      </c>
      <c r="F6">
        <v>0</v>
      </c>
      <c r="G6">
        <v>10</v>
      </c>
    </row>
    <row r="7" spans="1:7" x14ac:dyDescent="0.25">
      <c r="A7" t="s">
        <v>164</v>
      </c>
      <c r="B7">
        <v>0</v>
      </c>
      <c r="C7">
        <v>0</v>
      </c>
      <c r="D7">
        <v>5</v>
      </c>
      <c r="E7">
        <v>0</v>
      </c>
      <c r="F7">
        <v>0</v>
      </c>
      <c r="G7">
        <v>10</v>
      </c>
    </row>
    <row r="8" spans="1:7" x14ac:dyDescent="0.25">
      <c r="A8" t="s">
        <v>164</v>
      </c>
      <c r="B8">
        <v>0</v>
      </c>
      <c r="C8">
        <v>0</v>
      </c>
      <c r="D8">
        <v>6</v>
      </c>
      <c r="E8">
        <v>0</v>
      </c>
      <c r="F8">
        <v>0</v>
      </c>
      <c r="G8">
        <v>10</v>
      </c>
    </row>
    <row r="9" spans="1:7" x14ac:dyDescent="0.25">
      <c r="A9" t="s">
        <v>164</v>
      </c>
      <c r="B9">
        <v>0</v>
      </c>
      <c r="C9">
        <v>0</v>
      </c>
      <c r="D9">
        <v>7</v>
      </c>
      <c r="E9">
        <v>1</v>
      </c>
      <c r="F9">
        <v>0</v>
      </c>
      <c r="G9">
        <v>9</v>
      </c>
    </row>
    <row r="10" spans="1:7" x14ac:dyDescent="0.25">
      <c r="A10" t="s">
        <v>164</v>
      </c>
      <c r="B10">
        <v>0</v>
      </c>
      <c r="C10">
        <v>0</v>
      </c>
      <c r="D10">
        <v>8</v>
      </c>
      <c r="E10">
        <v>0</v>
      </c>
      <c r="F10">
        <v>0</v>
      </c>
      <c r="G10">
        <v>9</v>
      </c>
    </row>
    <row r="11" spans="1:7" x14ac:dyDescent="0.25">
      <c r="A11" t="s">
        <v>164</v>
      </c>
      <c r="B11">
        <v>0</v>
      </c>
      <c r="C11">
        <v>0</v>
      </c>
      <c r="D11">
        <v>9</v>
      </c>
      <c r="E11">
        <v>2</v>
      </c>
      <c r="F11">
        <v>0</v>
      </c>
      <c r="G11">
        <v>7</v>
      </c>
    </row>
    <row r="12" spans="1:7" x14ac:dyDescent="0.25">
      <c r="A12" t="s">
        <v>164</v>
      </c>
      <c r="B12">
        <v>0</v>
      </c>
      <c r="C12">
        <v>1</v>
      </c>
      <c r="D12">
        <v>0</v>
      </c>
      <c r="E12">
        <v>4</v>
      </c>
      <c r="F12">
        <v>1</v>
      </c>
      <c r="G12">
        <v>14</v>
      </c>
    </row>
    <row r="13" spans="1:7" x14ac:dyDescent="0.25">
      <c r="A13" t="s">
        <v>164</v>
      </c>
      <c r="B13">
        <v>0</v>
      </c>
      <c r="C13">
        <v>1</v>
      </c>
      <c r="D13">
        <v>1</v>
      </c>
      <c r="E13">
        <v>6</v>
      </c>
      <c r="F13">
        <v>0</v>
      </c>
      <c r="G13">
        <v>8</v>
      </c>
    </row>
    <row r="14" spans="1:7" x14ac:dyDescent="0.25">
      <c r="A14" t="s">
        <v>164</v>
      </c>
      <c r="B14">
        <v>0</v>
      </c>
      <c r="C14">
        <v>1</v>
      </c>
      <c r="D14">
        <v>2</v>
      </c>
      <c r="E14">
        <v>9</v>
      </c>
      <c r="F14">
        <v>1</v>
      </c>
      <c r="G14">
        <v>17</v>
      </c>
    </row>
    <row r="15" spans="1:7" x14ac:dyDescent="0.25">
      <c r="A15" t="s">
        <v>164</v>
      </c>
      <c r="B15">
        <v>0</v>
      </c>
      <c r="C15">
        <v>1</v>
      </c>
      <c r="D15">
        <v>3</v>
      </c>
      <c r="E15">
        <v>10</v>
      </c>
      <c r="F15">
        <v>0</v>
      </c>
      <c r="G15">
        <v>7</v>
      </c>
    </row>
    <row r="16" spans="1:7" x14ac:dyDescent="0.25">
      <c r="A16" t="s">
        <v>164</v>
      </c>
      <c r="B16">
        <v>0</v>
      </c>
      <c r="C16">
        <v>1</v>
      </c>
      <c r="D16">
        <v>4</v>
      </c>
      <c r="E16">
        <v>18</v>
      </c>
      <c r="F16">
        <v>1</v>
      </c>
      <c r="G16">
        <v>7</v>
      </c>
    </row>
    <row r="17" spans="1:7" x14ac:dyDescent="0.25">
      <c r="A17" t="s">
        <v>164</v>
      </c>
      <c r="B17">
        <v>0</v>
      </c>
      <c r="C17">
        <v>1</v>
      </c>
      <c r="D17">
        <v>5</v>
      </c>
      <c r="E17">
        <v>36</v>
      </c>
      <c r="F17">
        <v>2</v>
      </c>
      <c r="G17">
        <v>7</v>
      </c>
    </row>
    <row r="18" spans="1:7" x14ac:dyDescent="0.25">
      <c r="A18" t="s">
        <v>164</v>
      </c>
      <c r="B18">
        <v>0</v>
      </c>
      <c r="C18">
        <v>1</v>
      </c>
      <c r="D18">
        <v>6</v>
      </c>
      <c r="E18">
        <v>7</v>
      </c>
      <c r="F18">
        <v>0</v>
      </c>
      <c r="G18">
        <v>0</v>
      </c>
    </row>
    <row r="19" spans="1:7" x14ac:dyDescent="0.25">
      <c r="A19" t="s">
        <v>164</v>
      </c>
      <c r="B19">
        <v>0</v>
      </c>
      <c r="C19">
        <v>1</v>
      </c>
      <c r="D19">
        <v>7</v>
      </c>
      <c r="E19">
        <v>2</v>
      </c>
      <c r="F19">
        <v>1</v>
      </c>
      <c r="G19">
        <v>16</v>
      </c>
    </row>
    <row r="20" spans="1:7" x14ac:dyDescent="0.25">
      <c r="A20" t="s">
        <v>164</v>
      </c>
      <c r="B20">
        <v>0</v>
      </c>
      <c r="C20">
        <v>1</v>
      </c>
      <c r="D20">
        <v>8</v>
      </c>
      <c r="E20">
        <v>4</v>
      </c>
      <c r="F20">
        <v>0</v>
      </c>
      <c r="G20">
        <v>12</v>
      </c>
    </row>
    <row r="21" spans="1:7" x14ac:dyDescent="0.25">
      <c r="A21" t="s">
        <v>164</v>
      </c>
      <c r="B21">
        <v>0</v>
      </c>
      <c r="C21">
        <v>1</v>
      </c>
      <c r="D21">
        <v>9</v>
      </c>
      <c r="E21">
        <v>1</v>
      </c>
      <c r="F21">
        <v>0</v>
      </c>
      <c r="G21">
        <v>11</v>
      </c>
    </row>
    <row r="22" spans="1:7" x14ac:dyDescent="0.25">
      <c r="A22" t="s">
        <v>164</v>
      </c>
      <c r="B22">
        <v>0</v>
      </c>
      <c r="C22">
        <v>2</v>
      </c>
      <c r="D22">
        <v>3</v>
      </c>
      <c r="E22">
        <v>1</v>
      </c>
      <c r="F22">
        <v>1</v>
      </c>
      <c r="G22">
        <v>17</v>
      </c>
    </row>
    <row r="23" spans="1:7" x14ac:dyDescent="0.25">
      <c r="A23" t="s">
        <v>164</v>
      </c>
      <c r="B23">
        <v>0</v>
      </c>
      <c r="C23">
        <v>2</v>
      </c>
      <c r="D23">
        <v>4</v>
      </c>
      <c r="E23">
        <v>2</v>
      </c>
      <c r="F23">
        <v>0</v>
      </c>
      <c r="G23">
        <v>15</v>
      </c>
    </row>
    <row r="24" spans="1:7" x14ac:dyDescent="0.25">
      <c r="A24" t="s">
        <v>164</v>
      </c>
      <c r="B24">
        <v>0</v>
      </c>
      <c r="C24">
        <v>2</v>
      </c>
      <c r="D24">
        <v>5</v>
      </c>
      <c r="E24">
        <v>5</v>
      </c>
      <c r="F24">
        <v>0</v>
      </c>
      <c r="G24">
        <v>10</v>
      </c>
    </row>
    <row r="25" spans="1:7" x14ac:dyDescent="0.25">
      <c r="A25" t="s">
        <v>164</v>
      </c>
      <c r="B25">
        <v>0</v>
      </c>
      <c r="C25">
        <v>2</v>
      </c>
      <c r="D25">
        <v>6</v>
      </c>
      <c r="E25">
        <v>39</v>
      </c>
      <c r="F25">
        <v>2</v>
      </c>
      <c r="G25">
        <v>7</v>
      </c>
    </row>
    <row r="26" spans="1:7" x14ac:dyDescent="0.25">
      <c r="A26" t="s">
        <v>164</v>
      </c>
      <c r="B26">
        <v>0</v>
      </c>
      <c r="C26">
        <v>2</v>
      </c>
      <c r="D26">
        <v>7</v>
      </c>
      <c r="E26">
        <v>58</v>
      </c>
      <c r="F26">
        <v>3</v>
      </c>
      <c r="G26">
        <v>3</v>
      </c>
    </row>
    <row r="27" spans="1:7" x14ac:dyDescent="0.25">
      <c r="A27" t="s">
        <v>164</v>
      </c>
      <c r="B27">
        <v>0</v>
      </c>
      <c r="C27">
        <v>2</v>
      </c>
      <c r="D27">
        <v>8</v>
      </c>
      <c r="E27">
        <v>20</v>
      </c>
      <c r="F27">
        <v>1</v>
      </c>
      <c r="G27">
        <v>1</v>
      </c>
    </row>
    <row r="28" spans="1:7" x14ac:dyDescent="0.25">
      <c r="A28" t="s">
        <v>164</v>
      </c>
      <c r="B28">
        <v>0</v>
      </c>
      <c r="C28">
        <v>2</v>
      </c>
      <c r="D28">
        <v>9</v>
      </c>
      <c r="E28">
        <v>17</v>
      </c>
      <c r="F28">
        <v>1</v>
      </c>
      <c r="G28">
        <v>2</v>
      </c>
    </row>
    <row r="29" spans="1:7" x14ac:dyDescent="0.25">
      <c r="A29" t="s">
        <v>164</v>
      </c>
      <c r="B29">
        <v>1</v>
      </c>
      <c r="C29">
        <v>0</v>
      </c>
      <c r="D29">
        <v>7</v>
      </c>
      <c r="E29">
        <v>3</v>
      </c>
      <c r="F29">
        <v>1</v>
      </c>
      <c r="G29">
        <v>15</v>
      </c>
    </row>
    <row r="30" spans="1:7" x14ac:dyDescent="0.25">
      <c r="A30" t="s">
        <v>164</v>
      </c>
      <c r="B30">
        <v>1</v>
      </c>
      <c r="C30">
        <v>0</v>
      </c>
      <c r="D30">
        <v>8</v>
      </c>
      <c r="E30">
        <v>4</v>
      </c>
      <c r="F30">
        <v>0</v>
      </c>
      <c r="G30">
        <v>11</v>
      </c>
    </row>
    <row r="31" spans="1:7" x14ac:dyDescent="0.25">
      <c r="A31" t="s">
        <v>164</v>
      </c>
      <c r="B31">
        <v>1</v>
      </c>
      <c r="C31">
        <v>0</v>
      </c>
      <c r="D31">
        <v>9</v>
      </c>
      <c r="E31">
        <v>1</v>
      </c>
      <c r="F31">
        <v>0</v>
      </c>
      <c r="G31">
        <v>10</v>
      </c>
    </row>
    <row r="32" spans="1:7" x14ac:dyDescent="0.25">
      <c r="A32" t="s">
        <v>164</v>
      </c>
      <c r="B32">
        <v>1</v>
      </c>
      <c r="C32">
        <v>1</v>
      </c>
      <c r="D32">
        <v>7</v>
      </c>
      <c r="E32">
        <v>1</v>
      </c>
      <c r="F32">
        <v>1</v>
      </c>
      <c r="G32">
        <v>17</v>
      </c>
    </row>
    <row r="33" spans="1:7" x14ac:dyDescent="0.25">
      <c r="A33" t="s">
        <v>164</v>
      </c>
      <c r="B33">
        <v>1</v>
      </c>
      <c r="C33">
        <v>1</v>
      </c>
      <c r="D33">
        <v>9</v>
      </c>
      <c r="E33">
        <v>9</v>
      </c>
      <c r="F33">
        <v>0</v>
      </c>
      <c r="G33">
        <v>8</v>
      </c>
    </row>
    <row r="34" spans="1:7" x14ac:dyDescent="0.25">
      <c r="A34" t="s">
        <v>164</v>
      </c>
      <c r="B34">
        <v>1</v>
      </c>
      <c r="C34">
        <v>2</v>
      </c>
      <c r="D34">
        <v>7</v>
      </c>
      <c r="E34">
        <v>1</v>
      </c>
      <c r="F34">
        <v>1</v>
      </c>
      <c r="G34">
        <v>17</v>
      </c>
    </row>
    <row r="35" spans="1:7" x14ac:dyDescent="0.25">
      <c r="A35" t="s">
        <v>164</v>
      </c>
      <c r="B35">
        <v>1</v>
      </c>
      <c r="C35">
        <v>2</v>
      </c>
      <c r="D35">
        <v>8</v>
      </c>
      <c r="E35">
        <v>1</v>
      </c>
      <c r="F35">
        <v>0</v>
      </c>
      <c r="G35">
        <v>16</v>
      </c>
    </row>
    <row r="36" spans="1:7" x14ac:dyDescent="0.25">
      <c r="A36" t="s">
        <v>164</v>
      </c>
      <c r="B36">
        <v>1</v>
      </c>
      <c r="C36">
        <v>2</v>
      </c>
      <c r="D36">
        <v>9</v>
      </c>
      <c r="E36">
        <v>5</v>
      </c>
      <c r="F36">
        <v>0</v>
      </c>
      <c r="G36">
        <v>11</v>
      </c>
    </row>
    <row r="37" spans="1:7" x14ac:dyDescent="0.25">
      <c r="A37" t="s">
        <v>165</v>
      </c>
      <c r="B37">
        <v>0</v>
      </c>
      <c r="C37">
        <v>0</v>
      </c>
      <c r="D37">
        <v>0</v>
      </c>
      <c r="E37">
        <v>16</v>
      </c>
      <c r="F37">
        <v>1</v>
      </c>
      <c r="G37">
        <v>2</v>
      </c>
    </row>
    <row r="38" spans="1:7" x14ac:dyDescent="0.25">
      <c r="A38" t="s">
        <v>165</v>
      </c>
      <c r="B38">
        <v>0</v>
      </c>
      <c r="C38">
        <v>0</v>
      </c>
      <c r="D38">
        <v>1</v>
      </c>
      <c r="E38">
        <v>0</v>
      </c>
      <c r="F38">
        <v>0</v>
      </c>
      <c r="G38">
        <v>2</v>
      </c>
    </row>
    <row r="39" spans="1:7" x14ac:dyDescent="0.25">
      <c r="A39" t="s">
        <v>165</v>
      </c>
      <c r="B39">
        <v>0</v>
      </c>
      <c r="C39">
        <v>0</v>
      </c>
      <c r="D39">
        <v>2</v>
      </c>
      <c r="E39">
        <v>1</v>
      </c>
      <c r="F39">
        <v>0</v>
      </c>
      <c r="G39">
        <v>1</v>
      </c>
    </row>
    <row r="40" spans="1:7" x14ac:dyDescent="0.25">
      <c r="A40" t="s">
        <v>165</v>
      </c>
      <c r="B40">
        <v>0</v>
      </c>
      <c r="C40">
        <v>0</v>
      </c>
      <c r="D40">
        <v>3</v>
      </c>
      <c r="E40">
        <v>1</v>
      </c>
      <c r="F40">
        <v>0</v>
      </c>
      <c r="G40">
        <v>0</v>
      </c>
    </row>
    <row r="41" spans="1:7" x14ac:dyDescent="0.25">
      <c r="A41" t="s">
        <v>165</v>
      </c>
      <c r="B41">
        <v>0</v>
      </c>
      <c r="C41">
        <v>0</v>
      </c>
      <c r="D41">
        <v>4</v>
      </c>
      <c r="E41">
        <v>0</v>
      </c>
      <c r="F41">
        <v>0</v>
      </c>
      <c r="G41">
        <v>0</v>
      </c>
    </row>
    <row r="42" spans="1:7" x14ac:dyDescent="0.25">
      <c r="A42" t="s">
        <v>165</v>
      </c>
      <c r="B42">
        <v>0</v>
      </c>
      <c r="C42">
        <v>0</v>
      </c>
      <c r="D42">
        <v>5</v>
      </c>
      <c r="E42">
        <v>0</v>
      </c>
      <c r="F42">
        <v>0</v>
      </c>
      <c r="G42">
        <v>0</v>
      </c>
    </row>
    <row r="43" spans="1:7" x14ac:dyDescent="0.25">
      <c r="A43" t="s">
        <v>165</v>
      </c>
      <c r="B43">
        <v>0</v>
      </c>
      <c r="C43">
        <v>0</v>
      </c>
      <c r="D43">
        <v>6</v>
      </c>
      <c r="E43">
        <v>0</v>
      </c>
      <c r="F43">
        <v>0</v>
      </c>
      <c r="G43">
        <v>0</v>
      </c>
    </row>
    <row r="44" spans="1:7" x14ac:dyDescent="0.25">
      <c r="A44" t="s">
        <v>165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</row>
    <row r="45" spans="1:7" x14ac:dyDescent="0.25">
      <c r="A45" t="s">
        <v>165</v>
      </c>
      <c r="B45">
        <v>0</v>
      </c>
      <c r="C45">
        <v>0</v>
      </c>
      <c r="D45">
        <v>8</v>
      </c>
      <c r="E45">
        <v>0</v>
      </c>
      <c r="F45">
        <v>0</v>
      </c>
      <c r="G45">
        <v>0</v>
      </c>
    </row>
    <row r="46" spans="1:7" x14ac:dyDescent="0.25">
      <c r="A46" t="s">
        <v>165</v>
      </c>
      <c r="B46">
        <v>0</v>
      </c>
      <c r="C46">
        <v>0</v>
      </c>
      <c r="D46">
        <v>9</v>
      </c>
      <c r="E46">
        <v>0</v>
      </c>
      <c r="F46">
        <v>0</v>
      </c>
      <c r="G46">
        <v>0</v>
      </c>
    </row>
    <row r="47" spans="1:7" x14ac:dyDescent="0.25">
      <c r="A47" t="s">
        <v>165</v>
      </c>
      <c r="B47">
        <v>0</v>
      </c>
      <c r="C47">
        <v>1</v>
      </c>
      <c r="D47">
        <v>0</v>
      </c>
      <c r="E47">
        <v>17</v>
      </c>
      <c r="F47">
        <v>1</v>
      </c>
      <c r="G47">
        <v>1</v>
      </c>
    </row>
    <row r="48" spans="1:7" x14ac:dyDescent="0.25">
      <c r="A48" t="s">
        <v>165</v>
      </c>
      <c r="B48">
        <v>0</v>
      </c>
      <c r="C48">
        <v>1</v>
      </c>
      <c r="D48">
        <v>1</v>
      </c>
      <c r="E48">
        <v>5</v>
      </c>
      <c r="F48">
        <v>1</v>
      </c>
      <c r="G48">
        <v>14</v>
      </c>
    </row>
    <row r="49" spans="1:7" x14ac:dyDescent="0.25">
      <c r="A49" t="s">
        <v>165</v>
      </c>
      <c r="B49">
        <v>0</v>
      </c>
      <c r="C49">
        <v>1</v>
      </c>
      <c r="D49">
        <v>2</v>
      </c>
      <c r="E49">
        <v>4</v>
      </c>
      <c r="F49">
        <v>0</v>
      </c>
      <c r="G49">
        <v>10</v>
      </c>
    </row>
    <row r="50" spans="1:7" x14ac:dyDescent="0.25">
      <c r="A50" t="s">
        <v>165</v>
      </c>
      <c r="B50">
        <v>0</v>
      </c>
      <c r="C50">
        <v>1</v>
      </c>
      <c r="D50">
        <v>3</v>
      </c>
      <c r="E50">
        <v>10</v>
      </c>
      <c r="F50">
        <v>0</v>
      </c>
      <c r="G50">
        <v>0</v>
      </c>
    </row>
    <row r="51" spans="1:7" x14ac:dyDescent="0.25">
      <c r="A51" t="s">
        <v>165</v>
      </c>
      <c r="B51">
        <v>0</v>
      </c>
      <c r="C51">
        <v>1</v>
      </c>
      <c r="D51">
        <v>4</v>
      </c>
      <c r="E51">
        <v>5</v>
      </c>
      <c r="F51">
        <v>1</v>
      </c>
      <c r="G51">
        <v>13</v>
      </c>
    </row>
    <row r="52" spans="1:7" x14ac:dyDescent="0.25">
      <c r="A52" t="s">
        <v>165</v>
      </c>
      <c r="B52">
        <v>0</v>
      </c>
      <c r="C52">
        <v>1</v>
      </c>
      <c r="D52">
        <v>5</v>
      </c>
      <c r="E52">
        <v>18</v>
      </c>
      <c r="F52">
        <v>1</v>
      </c>
      <c r="G52">
        <v>13</v>
      </c>
    </row>
    <row r="53" spans="1:7" x14ac:dyDescent="0.25">
      <c r="A53" t="s">
        <v>165</v>
      </c>
      <c r="B53">
        <v>0</v>
      </c>
      <c r="C53">
        <v>1</v>
      </c>
      <c r="D53">
        <v>6</v>
      </c>
      <c r="E53">
        <v>4</v>
      </c>
      <c r="F53">
        <v>0</v>
      </c>
      <c r="G53">
        <v>9</v>
      </c>
    </row>
    <row r="54" spans="1:7" x14ac:dyDescent="0.25">
      <c r="A54" t="s">
        <v>165</v>
      </c>
      <c r="B54">
        <v>0</v>
      </c>
      <c r="C54">
        <v>1</v>
      </c>
      <c r="D54">
        <v>7</v>
      </c>
      <c r="E54">
        <v>4</v>
      </c>
      <c r="F54">
        <v>0</v>
      </c>
      <c r="G54">
        <v>5</v>
      </c>
    </row>
    <row r="55" spans="1:7" x14ac:dyDescent="0.25">
      <c r="A55" t="s">
        <v>165</v>
      </c>
      <c r="B55">
        <v>0</v>
      </c>
      <c r="C55">
        <v>2</v>
      </c>
      <c r="D55">
        <v>3</v>
      </c>
      <c r="E55">
        <v>1</v>
      </c>
      <c r="F55">
        <v>1</v>
      </c>
      <c r="G55">
        <v>17</v>
      </c>
    </row>
    <row r="56" spans="1:7" x14ac:dyDescent="0.25">
      <c r="A56" t="s">
        <v>165</v>
      </c>
      <c r="B56">
        <v>0</v>
      </c>
      <c r="C56">
        <v>2</v>
      </c>
      <c r="D56">
        <v>4</v>
      </c>
      <c r="E56">
        <v>1</v>
      </c>
      <c r="F56">
        <v>0</v>
      </c>
      <c r="G56">
        <v>16</v>
      </c>
    </row>
    <row r="57" spans="1:7" x14ac:dyDescent="0.25">
      <c r="A57" t="s">
        <v>165</v>
      </c>
      <c r="B57">
        <v>0</v>
      </c>
      <c r="C57">
        <v>2</v>
      </c>
      <c r="D57">
        <v>6</v>
      </c>
      <c r="E57">
        <v>16</v>
      </c>
      <c r="F57">
        <v>0</v>
      </c>
      <c r="G57">
        <v>0</v>
      </c>
    </row>
    <row r="58" spans="1:7" x14ac:dyDescent="0.25">
      <c r="A58" t="s">
        <v>165</v>
      </c>
      <c r="B58">
        <v>0</v>
      </c>
      <c r="C58">
        <v>2</v>
      </c>
      <c r="D58">
        <v>7</v>
      </c>
      <c r="E58">
        <v>31</v>
      </c>
      <c r="F58">
        <v>2</v>
      </c>
      <c r="G58">
        <v>5</v>
      </c>
    </row>
    <row r="59" spans="1:7" x14ac:dyDescent="0.25">
      <c r="A59" t="s">
        <v>165</v>
      </c>
      <c r="B59">
        <v>0</v>
      </c>
      <c r="C59">
        <v>2</v>
      </c>
      <c r="D59">
        <v>8</v>
      </c>
      <c r="E59">
        <v>33</v>
      </c>
      <c r="F59">
        <v>2</v>
      </c>
      <c r="G59">
        <v>8</v>
      </c>
    </row>
    <row r="60" spans="1:7" x14ac:dyDescent="0.25">
      <c r="A60" t="s">
        <v>165</v>
      </c>
      <c r="B60">
        <v>0</v>
      </c>
      <c r="C60">
        <v>2</v>
      </c>
      <c r="D60">
        <v>9</v>
      </c>
      <c r="E60">
        <v>28</v>
      </c>
      <c r="F60">
        <v>2</v>
      </c>
      <c r="G60">
        <v>16</v>
      </c>
    </row>
    <row r="61" spans="1:7" x14ac:dyDescent="0.25">
      <c r="A61" t="s">
        <v>165</v>
      </c>
      <c r="B61">
        <v>1</v>
      </c>
      <c r="C61">
        <v>0</v>
      </c>
      <c r="D61">
        <v>8</v>
      </c>
      <c r="E61">
        <v>6</v>
      </c>
      <c r="F61">
        <v>1</v>
      </c>
      <c r="G61">
        <v>12</v>
      </c>
    </row>
    <row r="62" spans="1:7" x14ac:dyDescent="0.25">
      <c r="A62" t="s">
        <v>165</v>
      </c>
      <c r="B62">
        <v>1</v>
      </c>
      <c r="C62">
        <v>0</v>
      </c>
      <c r="D62">
        <v>9</v>
      </c>
      <c r="E62">
        <v>7</v>
      </c>
      <c r="F62">
        <v>0</v>
      </c>
      <c r="G62">
        <v>5</v>
      </c>
    </row>
    <row r="63" spans="1:7" x14ac:dyDescent="0.25">
      <c r="A63" t="s">
        <v>165</v>
      </c>
      <c r="B63">
        <v>1</v>
      </c>
      <c r="C63">
        <v>1</v>
      </c>
      <c r="D63">
        <v>8</v>
      </c>
      <c r="E63">
        <v>1</v>
      </c>
      <c r="F63">
        <v>1</v>
      </c>
      <c r="G63">
        <v>17</v>
      </c>
    </row>
    <row r="64" spans="1:7" x14ac:dyDescent="0.25">
      <c r="A64" t="s">
        <v>165</v>
      </c>
      <c r="B64">
        <v>1</v>
      </c>
      <c r="C64">
        <v>1</v>
      </c>
      <c r="D64">
        <v>9</v>
      </c>
      <c r="E64">
        <v>2</v>
      </c>
      <c r="F64">
        <v>0</v>
      </c>
      <c r="G64">
        <v>15</v>
      </c>
    </row>
    <row r="65" spans="1:7" x14ac:dyDescent="0.25">
      <c r="A65" t="s">
        <v>165</v>
      </c>
      <c r="B65">
        <v>1</v>
      </c>
      <c r="C65">
        <v>2</v>
      </c>
      <c r="D65">
        <v>7</v>
      </c>
      <c r="E65">
        <v>1</v>
      </c>
      <c r="F65">
        <v>1</v>
      </c>
      <c r="G65">
        <v>17</v>
      </c>
    </row>
    <row r="66" spans="1:7" x14ac:dyDescent="0.25">
      <c r="A66" t="s">
        <v>165</v>
      </c>
      <c r="B66">
        <v>1</v>
      </c>
      <c r="C66">
        <v>2</v>
      </c>
      <c r="D66">
        <v>8</v>
      </c>
      <c r="E66">
        <v>3</v>
      </c>
      <c r="F66">
        <v>0</v>
      </c>
      <c r="G66">
        <v>14</v>
      </c>
    </row>
    <row r="67" spans="1:7" x14ac:dyDescent="0.25">
      <c r="A67" t="s">
        <v>166</v>
      </c>
      <c r="B67">
        <v>0</v>
      </c>
      <c r="C67">
        <v>0</v>
      </c>
      <c r="D67">
        <v>0</v>
      </c>
      <c r="E67">
        <v>28</v>
      </c>
      <c r="F67">
        <v>2</v>
      </c>
      <c r="G67">
        <v>8</v>
      </c>
    </row>
    <row r="68" spans="1:7" x14ac:dyDescent="0.25">
      <c r="A68" t="s">
        <v>166</v>
      </c>
      <c r="B68">
        <v>0</v>
      </c>
      <c r="C68">
        <v>0</v>
      </c>
      <c r="D68">
        <v>1</v>
      </c>
      <c r="E68">
        <v>3</v>
      </c>
      <c r="F68">
        <v>0</v>
      </c>
      <c r="G68">
        <v>5</v>
      </c>
    </row>
    <row r="69" spans="1:7" x14ac:dyDescent="0.25">
      <c r="A69" t="s">
        <v>166</v>
      </c>
      <c r="B69">
        <v>0</v>
      </c>
      <c r="C69">
        <v>0</v>
      </c>
      <c r="D69">
        <v>2</v>
      </c>
      <c r="E69">
        <v>4</v>
      </c>
      <c r="F69">
        <v>0</v>
      </c>
      <c r="G69">
        <v>1</v>
      </c>
    </row>
    <row r="70" spans="1:7" x14ac:dyDescent="0.25">
      <c r="A70" t="s">
        <v>166</v>
      </c>
      <c r="B70">
        <v>0</v>
      </c>
      <c r="C70">
        <v>0</v>
      </c>
      <c r="D70">
        <v>3</v>
      </c>
      <c r="E70">
        <v>0</v>
      </c>
      <c r="F70">
        <v>0</v>
      </c>
      <c r="G70">
        <v>1</v>
      </c>
    </row>
    <row r="71" spans="1:7" x14ac:dyDescent="0.25">
      <c r="A71" t="s">
        <v>166</v>
      </c>
      <c r="B71">
        <v>0</v>
      </c>
      <c r="C71">
        <v>0</v>
      </c>
      <c r="D71">
        <v>4</v>
      </c>
      <c r="E71">
        <v>0</v>
      </c>
      <c r="F71">
        <v>0</v>
      </c>
      <c r="G71">
        <v>1</v>
      </c>
    </row>
    <row r="72" spans="1:7" x14ac:dyDescent="0.25">
      <c r="A72" t="s">
        <v>166</v>
      </c>
      <c r="B72">
        <v>0</v>
      </c>
      <c r="C72">
        <v>0</v>
      </c>
      <c r="D72">
        <v>5</v>
      </c>
      <c r="E72">
        <v>0</v>
      </c>
      <c r="F72">
        <v>0</v>
      </c>
      <c r="G72">
        <v>1</v>
      </c>
    </row>
    <row r="73" spans="1:7" x14ac:dyDescent="0.25">
      <c r="A73" t="s">
        <v>166</v>
      </c>
      <c r="B73">
        <v>0</v>
      </c>
      <c r="C73">
        <v>0</v>
      </c>
      <c r="D73">
        <v>6</v>
      </c>
      <c r="E73">
        <v>0</v>
      </c>
      <c r="F73">
        <v>0</v>
      </c>
      <c r="G73">
        <v>1</v>
      </c>
    </row>
    <row r="74" spans="1:7" x14ac:dyDescent="0.25">
      <c r="A74" t="s">
        <v>166</v>
      </c>
      <c r="B74">
        <v>0</v>
      </c>
      <c r="C74">
        <v>0</v>
      </c>
      <c r="D74">
        <v>7</v>
      </c>
      <c r="E74">
        <v>0</v>
      </c>
      <c r="F74">
        <v>0</v>
      </c>
      <c r="G74">
        <v>1</v>
      </c>
    </row>
    <row r="75" spans="1:7" x14ac:dyDescent="0.25">
      <c r="A75" t="s">
        <v>166</v>
      </c>
      <c r="B75">
        <v>0</v>
      </c>
      <c r="C75">
        <v>0</v>
      </c>
      <c r="D75">
        <v>8</v>
      </c>
      <c r="E75">
        <v>0</v>
      </c>
      <c r="F75">
        <v>0</v>
      </c>
      <c r="G75">
        <v>1</v>
      </c>
    </row>
    <row r="76" spans="1:7" x14ac:dyDescent="0.25">
      <c r="A76" t="s">
        <v>166</v>
      </c>
      <c r="B76">
        <v>0</v>
      </c>
      <c r="C76">
        <v>0</v>
      </c>
      <c r="D76">
        <v>9</v>
      </c>
      <c r="E76">
        <v>0</v>
      </c>
      <c r="F76">
        <v>0</v>
      </c>
      <c r="G76">
        <v>1</v>
      </c>
    </row>
    <row r="77" spans="1:7" x14ac:dyDescent="0.25">
      <c r="A77" t="s">
        <v>166</v>
      </c>
      <c r="B77">
        <v>0</v>
      </c>
      <c r="C77">
        <v>1</v>
      </c>
      <c r="D77">
        <v>0</v>
      </c>
      <c r="E77">
        <v>16</v>
      </c>
      <c r="F77">
        <v>1</v>
      </c>
      <c r="G77">
        <v>2</v>
      </c>
    </row>
    <row r="78" spans="1:7" x14ac:dyDescent="0.25">
      <c r="A78" t="s">
        <v>166</v>
      </c>
      <c r="B78">
        <v>0</v>
      </c>
      <c r="C78">
        <v>1</v>
      </c>
      <c r="D78">
        <v>1</v>
      </c>
      <c r="E78">
        <v>4</v>
      </c>
      <c r="F78">
        <v>1</v>
      </c>
      <c r="G78">
        <v>16</v>
      </c>
    </row>
    <row r="79" spans="1:7" x14ac:dyDescent="0.25">
      <c r="A79" t="s">
        <v>166</v>
      </c>
      <c r="B79">
        <v>0</v>
      </c>
      <c r="C79">
        <v>1</v>
      </c>
      <c r="D79">
        <v>2</v>
      </c>
      <c r="E79">
        <v>9</v>
      </c>
      <c r="F79">
        <v>0</v>
      </c>
      <c r="G79">
        <v>7</v>
      </c>
    </row>
    <row r="80" spans="1:7" x14ac:dyDescent="0.25">
      <c r="A80" t="s">
        <v>166</v>
      </c>
      <c r="B80">
        <v>0</v>
      </c>
      <c r="C80">
        <v>1</v>
      </c>
      <c r="D80">
        <v>3</v>
      </c>
      <c r="E80">
        <v>11</v>
      </c>
      <c r="F80">
        <v>1</v>
      </c>
      <c r="G80">
        <v>14</v>
      </c>
    </row>
    <row r="81" spans="1:7" x14ac:dyDescent="0.25">
      <c r="A81" t="s">
        <v>166</v>
      </c>
      <c r="B81">
        <v>0</v>
      </c>
      <c r="C81">
        <v>1</v>
      </c>
      <c r="D81">
        <v>4</v>
      </c>
      <c r="E81">
        <v>11</v>
      </c>
      <c r="F81">
        <v>0</v>
      </c>
      <c r="G81">
        <v>3</v>
      </c>
    </row>
    <row r="82" spans="1:7" x14ac:dyDescent="0.25">
      <c r="A82" t="s">
        <v>166</v>
      </c>
      <c r="B82">
        <v>0</v>
      </c>
      <c r="C82">
        <v>1</v>
      </c>
      <c r="D82">
        <v>5</v>
      </c>
      <c r="E82">
        <v>17</v>
      </c>
      <c r="F82">
        <v>1</v>
      </c>
      <c r="G82">
        <v>4</v>
      </c>
    </row>
    <row r="83" spans="1:7" x14ac:dyDescent="0.25">
      <c r="A83" t="s">
        <v>166</v>
      </c>
      <c r="B83">
        <v>0</v>
      </c>
      <c r="C83">
        <v>1</v>
      </c>
      <c r="D83">
        <v>6</v>
      </c>
      <c r="E83">
        <v>3</v>
      </c>
      <c r="F83">
        <v>0</v>
      </c>
      <c r="G83">
        <v>1</v>
      </c>
    </row>
    <row r="84" spans="1:7" x14ac:dyDescent="0.25">
      <c r="A84" t="s">
        <v>166</v>
      </c>
      <c r="B84">
        <v>0</v>
      </c>
      <c r="C84">
        <v>1</v>
      </c>
      <c r="D84">
        <v>7</v>
      </c>
      <c r="E84">
        <v>2</v>
      </c>
      <c r="F84">
        <v>1</v>
      </c>
      <c r="G84">
        <v>17</v>
      </c>
    </row>
    <row r="85" spans="1:7" x14ac:dyDescent="0.25">
      <c r="A85" t="s">
        <v>166</v>
      </c>
      <c r="B85">
        <v>0</v>
      </c>
      <c r="C85">
        <v>1</v>
      </c>
      <c r="D85">
        <v>8</v>
      </c>
      <c r="E85">
        <v>2</v>
      </c>
      <c r="F85">
        <v>0</v>
      </c>
      <c r="G85">
        <v>15</v>
      </c>
    </row>
    <row r="86" spans="1:7" x14ac:dyDescent="0.25">
      <c r="A86" t="s">
        <v>166</v>
      </c>
      <c r="B86">
        <v>0</v>
      </c>
      <c r="C86">
        <v>1</v>
      </c>
      <c r="D86">
        <v>9</v>
      </c>
      <c r="E86">
        <v>2</v>
      </c>
      <c r="F86">
        <v>0</v>
      </c>
      <c r="G86">
        <v>13</v>
      </c>
    </row>
    <row r="87" spans="1:7" x14ac:dyDescent="0.25">
      <c r="A87" t="s">
        <v>166</v>
      </c>
      <c r="B87">
        <v>0</v>
      </c>
      <c r="C87">
        <v>2</v>
      </c>
      <c r="D87">
        <v>3</v>
      </c>
      <c r="E87">
        <v>6</v>
      </c>
      <c r="F87">
        <v>1</v>
      </c>
      <c r="G87">
        <v>12</v>
      </c>
    </row>
    <row r="88" spans="1:7" x14ac:dyDescent="0.25">
      <c r="A88" t="s">
        <v>166</v>
      </c>
      <c r="B88">
        <v>0</v>
      </c>
      <c r="C88">
        <v>2</v>
      </c>
      <c r="D88">
        <v>4</v>
      </c>
      <c r="E88">
        <v>11</v>
      </c>
      <c r="F88">
        <v>0</v>
      </c>
      <c r="G88">
        <v>1</v>
      </c>
    </row>
    <row r="89" spans="1:7" x14ac:dyDescent="0.25">
      <c r="A89" t="s">
        <v>166</v>
      </c>
      <c r="B89">
        <v>0</v>
      </c>
      <c r="C89">
        <v>2</v>
      </c>
      <c r="D89">
        <v>5</v>
      </c>
      <c r="E89">
        <v>13</v>
      </c>
      <c r="F89">
        <v>1</v>
      </c>
      <c r="G89">
        <v>6</v>
      </c>
    </row>
    <row r="90" spans="1:7" x14ac:dyDescent="0.25">
      <c r="A90" t="s">
        <v>166</v>
      </c>
      <c r="B90">
        <v>0</v>
      </c>
      <c r="C90">
        <v>2</v>
      </c>
      <c r="D90">
        <v>6</v>
      </c>
      <c r="E90">
        <v>37</v>
      </c>
      <c r="F90">
        <v>2</v>
      </c>
      <c r="G90">
        <v>5</v>
      </c>
    </row>
    <row r="91" spans="1:7" x14ac:dyDescent="0.25">
      <c r="A91" t="s">
        <v>166</v>
      </c>
      <c r="B91">
        <v>0</v>
      </c>
      <c r="C91">
        <v>2</v>
      </c>
      <c r="D91">
        <v>7</v>
      </c>
      <c r="E91">
        <v>57</v>
      </c>
      <c r="F91">
        <v>3</v>
      </c>
      <c r="G91">
        <v>2</v>
      </c>
    </row>
    <row r="92" spans="1:7" x14ac:dyDescent="0.25">
      <c r="A92" t="s">
        <v>166</v>
      </c>
      <c r="B92">
        <v>0</v>
      </c>
      <c r="C92">
        <v>2</v>
      </c>
      <c r="D92">
        <v>8</v>
      </c>
      <c r="E92">
        <v>10</v>
      </c>
      <c r="F92">
        <v>1</v>
      </c>
      <c r="G92">
        <v>10</v>
      </c>
    </row>
    <row r="93" spans="1:7" x14ac:dyDescent="0.25">
      <c r="A93" t="s">
        <v>166</v>
      </c>
      <c r="B93">
        <v>0</v>
      </c>
      <c r="C93">
        <v>2</v>
      </c>
      <c r="D93">
        <v>9</v>
      </c>
      <c r="E93">
        <v>21</v>
      </c>
      <c r="F93">
        <v>1</v>
      </c>
      <c r="G93">
        <v>7</v>
      </c>
    </row>
    <row r="94" spans="1:7" x14ac:dyDescent="0.25">
      <c r="A94" t="s">
        <v>166</v>
      </c>
      <c r="B94">
        <v>1</v>
      </c>
      <c r="C94">
        <v>0</v>
      </c>
      <c r="D94">
        <v>6</v>
      </c>
      <c r="E94">
        <v>2</v>
      </c>
      <c r="F94">
        <v>1</v>
      </c>
      <c r="G94">
        <v>16</v>
      </c>
    </row>
    <row r="95" spans="1:7" x14ac:dyDescent="0.25">
      <c r="A95" t="s">
        <v>166</v>
      </c>
      <c r="B95">
        <v>1</v>
      </c>
      <c r="C95">
        <v>0</v>
      </c>
      <c r="D95">
        <v>9</v>
      </c>
      <c r="E95">
        <v>1</v>
      </c>
      <c r="F95">
        <v>0</v>
      </c>
      <c r="G95">
        <v>15</v>
      </c>
    </row>
    <row r="96" spans="1:7" x14ac:dyDescent="0.25">
      <c r="A96" t="s">
        <v>166</v>
      </c>
      <c r="B96">
        <v>1</v>
      </c>
      <c r="C96">
        <v>1</v>
      </c>
      <c r="D96">
        <v>6</v>
      </c>
      <c r="E96">
        <v>1</v>
      </c>
      <c r="F96">
        <v>1</v>
      </c>
      <c r="G96">
        <v>17</v>
      </c>
    </row>
    <row r="97" spans="1:7" x14ac:dyDescent="0.25">
      <c r="A97" t="s">
        <v>166</v>
      </c>
      <c r="B97">
        <v>1</v>
      </c>
      <c r="C97">
        <v>1</v>
      </c>
      <c r="D97">
        <v>7</v>
      </c>
      <c r="E97">
        <v>3</v>
      </c>
      <c r="F97">
        <v>0</v>
      </c>
      <c r="G97">
        <v>14</v>
      </c>
    </row>
    <row r="98" spans="1:7" x14ac:dyDescent="0.25">
      <c r="A98" t="s">
        <v>166</v>
      </c>
      <c r="B98">
        <v>1</v>
      </c>
      <c r="C98">
        <v>2</v>
      </c>
      <c r="D98">
        <v>8</v>
      </c>
      <c r="E98">
        <v>9</v>
      </c>
      <c r="F98">
        <v>1</v>
      </c>
      <c r="G98">
        <v>9</v>
      </c>
    </row>
    <row r="99" spans="1:7" x14ac:dyDescent="0.25">
      <c r="A99" t="s">
        <v>167</v>
      </c>
      <c r="B99">
        <v>0</v>
      </c>
      <c r="C99">
        <v>0</v>
      </c>
      <c r="D99">
        <v>0</v>
      </c>
      <c r="E99">
        <v>48</v>
      </c>
      <c r="F99">
        <v>3</v>
      </c>
      <c r="G99">
        <v>6</v>
      </c>
    </row>
    <row r="100" spans="1:7" x14ac:dyDescent="0.25">
      <c r="A100" t="s">
        <v>167</v>
      </c>
      <c r="B100">
        <v>0</v>
      </c>
      <c r="C100">
        <v>0</v>
      </c>
      <c r="D100">
        <v>1</v>
      </c>
      <c r="E100">
        <v>5</v>
      </c>
      <c r="F100">
        <v>0</v>
      </c>
      <c r="G100">
        <v>1</v>
      </c>
    </row>
    <row r="101" spans="1:7" x14ac:dyDescent="0.25">
      <c r="A101" t="s">
        <v>167</v>
      </c>
      <c r="B101">
        <v>0</v>
      </c>
      <c r="C101">
        <v>0</v>
      </c>
      <c r="D101">
        <v>2</v>
      </c>
      <c r="E101">
        <v>4</v>
      </c>
      <c r="F101">
        <v>1</v>
      </c>
      <c r="G101">
        <v>15</v>
      </c>
    </row>
    <row r="102" spans="1:7" x14ac:dyDescent="0.25">
      <c r="A102" t="s">
        <v>167</v>
      </c>
      <c r="B102">
        <v>0</v>
      </c>
      <c r="C102">
        <v>0</v>
      </c>
      <c r="D102">
        <v>3</v>
      </c>
      <c r="E102">
        <v>4</v>
      </c>
      <c r="F102">
        <v>0</v>
      </c>
      <c r="G102">
        <v>11</v>
      </c>
    </row>
    <row r="103" spans="1:7" x14ac:dyDescent="0.25">
      <c r="A103" t="s">
        <v>167</v>
      </c>
      <c r="B103">
        <v>0</v>
      </c>
      <c r="C103">
        <v>0</v>
      </c>
      <c r="D103">
        <v>4</v>
      </c>
      <c r="E103">
        <v>3</v>
      </c>
      <c r="F103">
        <v>0</v>
      </c>
      <c r="G103">
        <v>8</v>
      </c>
    </row>
    <row r="104" spans="1:7" x14ac:dyDescent="0.25">
      <c r="A104" t="s">
        <v>167</v>
      </c>
      <c r="B104">
        <v>0</v>
      </c>
      <c r="C104">
        <v>0</v>
      </c>
      <c r="D104">
        <v>5</v>
      </c>
      <c r="E104">
        <v>1</v>
      </c>
      <c r="F104">
        <v>0</v>
      </c>
      <c r="G104">
        <v>7</v>
      </c>
    </row>
    <row r="105" spans="1:7" x14ac:dyDescent="0.25">
      <c r="A105" t="s">
        <v>167</v>
      </c>
      <c r="B105">
        <v>0</v>
      </c>
      <c r="C105">
        <v>0</v>
      </c>
      <c r="D105">
        <v>6</v>
      </c>
      <c r="E105">
        <v>0</v>
      </c>
      <c r="F105">
        <v>0</v>
      </c>
      <c r="G105">
        <v>7</v>
      </c>
    </row>
    <row r="106" spans="1:7" x14ac:dyDescent="0.25">
      <c r="A106" t="s">
        <v>167</v>
      </c>
      <c r="B106">
        <v>0</v>
      </c>
      <c r="C106">
        <v>0</v>
      </c>
      <c r="D106">
        <v>7</v>
      </c>
      <c r="E106">
        <v>0</v>
      </c>
      <c r="F106">
        <v>0</v>
      </c>
      <c r="G106">
        <v>7</v>
      </c>
    </row>
    <row r="107" spans="1:7" x14ac:dyDescent="0.25">
      <c r="A107" t="s">
        <v>167</v>
      </c>
      <c r="B107">
        <v>0</v>
      </c>
      <c r="C107">
        <v>0</v>
      </c>
      <c r="D107">
        <v>8</v>
      </c>
      <c r="E107">
        <v>0</v>
      </c>
      <c r="F107">
        <v>0</v>
      </c>
      <c r="G107">
        <v>7</v>
      </c>
    </row>
    <row r="108" spans="1:7" x14ac:dyDescent="0.25">
      <c r="A108" t="s">
        <v>167</v>
      </c>
      <c r="B108">
        <v>0</v>
      </c>
      <c r="C108">
        <v>0</v>
      </c>
      <c r="D108">
        <v>9</v>
      </c>
      <c r="E108">
        <v>0</v>
      </c>
      <c r="F108">
        <v>0</v>
      </c>
      <c r="G108">
        <v>7</v>
      </c>
    </row>
    <row r="109" spans="1:7" x14ac:dyDescent="0.25">
      <c r="A109" t="s">
        <v>167</v>
      </c>
      <c r="B109">
        <v>0</v>
      </c>
      <c r="C109">
        <v>1</v>
      </c>
      <c r="D109">
        <v>0</v>
      </c>
      <c r="E109">
        <v>26</v>
      </c>
      <c r="F109">
        <v>2</v>
      </c>
      <c r="G109">
        <v>10</v>
      </c>
    </row>
    <row r="110" spans="1:7" x14ac:dyDescent="0.25">
      <c r="A110" t="s">
        <v>167</v>
      </c>
      <c r="B110">
        <v>0</v>
      </c>
      <c r="C110">
        <v>1</v>
      </c>
      <c r="D110">
        <v>1</v>
      </c>
      <c r="E110">
        <v>16</v>
      </c>
      <c r="F110">
        <v>1</v>
      </c>
      <c r="G110">
        <v>12</v>
      </c>
    </row>
    <row r="111" spans="1:7" x14ac:dyDescent="0.25">
      <c r="A111" t="s">
        <v>167</v>
      </c>
      <c r="B111">
        <v>0</v>
      </c>
      <c r="C111">
        <v>1</v>
      </c>
      <c r="D111">
        <v>2</v>
      </c>
      <c r="E111">
        <v>8</v>
      </c>
      <c r="F111">
        <v>0</v>
      </c>
      <c r="G111">
        <v>4</v>
      </c>
    </row>
    <row r="112" spans="1:7" x14ac:dyDescent="0.25">
      <c r="A112" t="s">
        <v>167</v>
      </c>
      <c r="B112">
        <v>0</v>
      </c>
      <c r="C112">
        <v>1</v>
      </c>
      <c r="D112">
        <v>5</v>
      </c>
      <c r="E112">
        <v>4</v>
      </c>
      <c r="F112">
        <v>0</v>
      </c>
      <c r="G112">
        <v>0</v>
      </c>
    </row>
    <row r="113" spans="1:7" x14ac:dyDescent="0.25">
      <c r="A113" t="s">
        <v>167</v>
      </c>
      <c r="B113">
        <v>0</v>
      </c>
      <c r="C113">
        <v>1</v>
      </c>
      <c r="D113">
        <v>6</v>
      </c>
      <c r="E113">
        <v>2</v>
      </c>
      <c r="F113">
        <v>1</v>
      </c>
      <c r="G113">
        <v>16</v>
      </c>
    </row>
    <row r="114" spans="1:7" x14ac:dyDescent="0.25">
      <c r="A114" t="s">
        <v>167</v>
      </c>
      <c r="B114">
        <v>0</v>
      </c>
      <c r="C114">
        <v>1</v>
      </c>
      <c r="D114">
        <v>7</v>
      </c>
      <c r="E114">
        <v>1</v>
      </c>
      <c r="F114">
        <v>0</v>
      </c>
      <c r="G114">
        <v>15</v>
      </c>
    </row>
    <row r="115" spans="1:7" x14ac:dyDescent="0.25">
      <c r="A115" t="s">
        <v>167</v>
      </c>
      <c r="B115">
        <v>0</v>
      </c>
      <c r="C115">
        <v>1</v>
      </c>
      <c r="D115">
        <v>8</v>
      </c>
      <c r="E115">
        <v>5</v>
      </c>
      <c r="F115">
        <v>0</v>
      </c>
      <c r="G115">
        <v>10</v>
      </c>
    </row>
    <row r="116" spans="1:7" x14ac:dyDescent="0.25">
      <c r="A116" t="s">
        <v>167</v>
      </c>
      <c r="B116">
        <v>0</v>
      </c>
      <c r="C116">
        <v>1</v>
      </c>
      <c r="D116">
        <v>9</v>
      </c>
      <c r="E116">
        <v>3</v>
      </c>
      <c r="F116">
        <v>0</v>
      </c>
      <c r="G116">
        <v>7</v>
      </c>
    </row>
    <row r="117" spans="1:7" x14ac:dyDescent="0.25">
      <c r="A117" t="s">
        <v>167</v>
      </c>
      <c r="B117">
        <v>0</v>
      </c>
      <c r="C117">
        <v>2</v>
      </c>
      <c r="D117">
        <v>2</v>
      </c>
      <c r="E117">
        <v>15</v>
      </c>
      <c r="F117">
        <v>1</v>
      </c>
      <c r="G117">
        <v>3</v>
      </c>
    </row>
    <row r="118" spans="1:7" x14ac:dyDescent="0.25">
      <c r="A118" t="s">
        <v>167</v>
      </c>
      <c r="B118">
        <v>0</v>
      </c>
      <c r="C118">
        <v>2</v>
      </c>
      <c r="D118">
        <v>3</v>
      </c>
      <c r="E118">
        <v>17</v>
      </c>
      <c r="F118">
        <v>1</v>
      </c>
      <c r="G118">
        <v>4</v>
      </c>
    </row>
    <row r="119" spans="1:7" x14ac:dyDescent="0.25">
      <c r="A119" t="s">
        <v>167</v>
      </c>
      <c r="B119">
        <v>0</v>
      </c>
      <c r="C119">
        <v>2</v>
      </c>
      <c r="D119">
        <v>4</v>
      </c>
      <c r="E119">
        <v>31</v>
      </c>
      <c r="F119">
        <v>2</v>
      </c>
      <c r="G119">
        <v>9</v>
      </c>
    </row>
    <row r="120" spans="1:7" x14ac:dyDescent="0.25">
      <c r="A120" t="s">
        <v>167</v>
      </c>
      <c r="B120">
        <v>0</v>
      </c>
      <c r="C120">
        <v>2</v>
      </c>
      <c r="D120">
        <v>5</v>
      </c>
      <c r="E120">
        <v>23</v>
      </c>
      <c r="F120">
        <v>1</v>
      </c>
      <c r="G120">
        <v>4</v>
      </c>
    </row>
    <row r="121" spans="1:7" x14ac:dyDescent="0.25">
      <c r="A121" t="s">
        <v>167</v>
      </c>
      <c r="B121">
        <v>0</v>
      </c>
      <c r="C121">
        <v>2</v>
      </c>
      <c r="D121">
        <v>6</v>
      </c>
      <c r="E121">
        <v>13</v>
      </c>
      <c r="F121">
        <v>1</v>
      </c>
      <c r="G121">
        <v>9</v>
      </c>
    </row>
    <row r="122" spans="1:7" x14ac:dyDescent="0.25">
      <c r="A122" t="s">
        <v>167</v>
      </c>
      <c r="B122">
        <v>1</v>
      </c>
      <c r="C122">
        <v>0</v>
      </c>
      <c r="D122">
        <v>5</v>
      </c>
      <c r="E122">
        <v>15</v>
      </c>
      <c r="F122">
        <v>1</v>
      </c>
      <c r="G122">
        <v>3</v>
      </c>
    </row>
    <row r="123" spans="1:7" x14ac:dyDescent="0.25">
      <c r="A123" t="s">
        <v>167</v>
      </c>
      <c r="B123">
        <v>1</v>
      </c>
      <c r="C123">
        <v>0</v>
      </c>
      <c r="D123">
        <v>6</v>
      </c>
      <c r="E123">
        <v>18</v>
      </c>
      <c r="F123">
        <v>1</v>
      </c>
      <c r="G123">
        <v>3</v>
      </c>
    </row>
    <row r="124" spans="1:7" x14ac:dyDescent="0.25">
      <c r="A124" t="s">
        <v>167</v>
      </c>
      <c r="B124">
        <v>1</v>
      </c>
      <c r="C124">
        <v>0</v>
      </c>
      <c r="D124">
        <v>7</v>
      </c>
      <c r="E124">
        <v>14</v>
      </c>
      <c r="F124">
        <v>1</v>
      </c>
      <c r="G124">
        <v>7</v>
      </c>
    </row>
    <row r="125" spans="1:7" x14ac:dyDescent="0.25">
      <c r="A125" t="s">
        <v>167</v>
      </c>
      <c r="B125">
        <v>1</v>
      </c>
      <c r="C125">
        <v>0</v>
      </c>
      <c r="D125">
        <v>8</v>
      </c>
      <c r="E125">
        <v>7</v>
      </c>
      <c r="F125">
        <v>0</v>
      </c>
      <c r="G125">
        <v>0</v>
      </c>
    </row>
    <row r="126" spans="1:7" x14ac:dyDescent="0.25">
      <c r="A126" t="s">
        <v>167</v>
      </c>
      <c r="B126">
        <v>1</v>
      </c>
      <c r="C126">
        <v>1</v>
      </c>
      <c r="D126">
        <v>6</v>
      </c>
      <c r="E126">
        <v>39</v>
      </c>
      <c r="F126">
        <v>3</v>
      </c>
      <c r="G126">
        <v>15</v>
      </c>
    </row>
    <row r="127" spans="1:7" x14ac:dyDescent="0.25">
      <c r="A127" t="s">
        <v>167</v>
      </c>
      <c r="B127">
        <v>1</v>
      </c>
      <c r="C127">
        <v>1</v>
      </c>
      <c r="D127">
        <v>7</v>
      </c>
      <c r="E127">
        <v>6</v>
      </c>
      <c r="F127">
        <v>0</v>
      </c>
      <c r="G127">
        <v>9</v>
      </c>
    </row>
    <row r="128" spans="1:7" x14ac:dyDescent="0.25">
      <c r="A128" t="s">
        <v>167</v>
      </c>
      <c r="B128">
        <v>1</v>
      </c>
      <c r="C128">
        <v>1</v>
      </c>
      <c r="D128">
        <v>8</v>
      </c>
      <c r="E128">
        <v>23</v>
      </c>
      <c r="F128">
        <v>1</v>
      </c>
      <c r="G128">
        <v>4</v>
      </c>
    </row>
    <row r="129" spans="1:7" x14ac:dyDescent="0.25">
      <c r="A129" t="s">
        <v>167</v>
      </c>
      <c r="B129">
        <v>1</v>
      </c>
      <c r="C129">
        <v>2</v>
      </c>
      <c r="D129">
        <v>7</v>
      </c>
      <c r="E129">
        <v>74</v>
      </c>
      <c r="F129">
        <v>5</v>
      </c>
      <c r="G129">
        <v>16</v>
      </c>
    </row>
    <row r="130" spans="1:7" x14ac:dyDescent="0.25">
      <c r="A130" t="s">
        <v>167</v>
      </c>
      <c r="B130">
        <v>1</v>
      </c>
      <c r="C130">
        <v>2</v>
      </c>
      <c r="D130">
        <v>8</v>
      </c>
      <c r="E130">
        <v>2</v>
      </c>
      <c r="F130">
        <v>0</v>
      </c>
      <c r="G130">
        <v>14</v>
      </c>
    </row>
    <row r="131" spans="1:7" x14ac:dyDescent="0.25">
      <c r="A131" t="s">
        <v>167</v>
      </c>
      <c r="B131">
        <v>1</v>
      </c>
      <c r="C131">
        <v>2</v>
      </c>
      <c r="D131">
        <v>9</v>
      </c>
      <c r="E131">
        <v>13</v>
      </c>
      <c r="F131">
        <v>0</v>
      </c>
      <c r="G131">
        <v>1</v>
      </c>
    </row>
    <row r="132" spans="1:7" x14ac:dyDescent="0.25">
      <c r="A132" t="s">
        <v>168</v>
      </c>
      <c r="B132">
        <v>0</v>
      </c>
      <c r="C132">
        <v>0</v>
      </c>
      <c r="D132">
        <v>0</v>
      </c>
      <c r="E132">
        <v>38</v>
      </c>
      <c r="F132">
        <v>3</v>
      </c>
      <c r="G132">
        <v>16</v>
      </c>
    </row>
    <row r="133" spans="1:7" x14ac:dyDescent="0.25">
      <c r="A133" t="s">
        <v>168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16</v>
      </c>
    </row>
    <row r="134" spans="1:7" x14ac:dyDescent="0.25">
      <c r="A134" t="s">
        <v>168</v>
      </c>
      <c r="B134">
        <v>0</v>
      </c>
      <c r="C134">
        <v>0</v>
      </c>
      <c r="D134">
        <v>2</v>
      </c>
      <c r="E134">
        <v>1</v>
      </c>
      <c r="F134">
        <v>0</v>
      </c>
      <c r="G134">
        <v>15</v>
      </c>
    </row>
    <row r="135" spans="1:7" x14ac:dyDescent="0.25">
      <c r="A135" t="s">
        <v>168</v>
      </c>
      <c r="B135">
        <v>0</v>
      </c>
      <c r="C135">
        <v>0</v>
      </c>
      <c r="D135">
        <v>3</v>
      </c>
      <c r="E135">
        <v>0</v>
      </c>
      <c r="F135">
        <v>0</v>
      </c>
      <c r="G135">
        <v>15</v>
      </c>
    </row>
    <row r="136" spans="1:7" x14ac:dyDescent="0.25">
      <c r="A136" t="s">
        <v>168</v>
      </c>
      <c r="B136">
        <v>0</v>
      </c>
      <c r="C136">
        <v>0</v>
      </c>
      <c r="D136">
        <v>4</v>
      </c>
      <c r="E136">
        <v>0</v>
      </c>
      <c r="F136">
        <v>0</v>
      </c>
      <c r="G136">
        <v>15</v>
      </c>
    </row>
    <row r="137" spans="1:7" x14ac:dyDescent="0.25">
      <c r="A137" t="s">
        <v>168</v>
      </c>
      <c r="B137">
        <v>0</v>
      </c>
      <c r="C137">
        <v>0</v>
      </c>
      <c r="D137">
        <v>5</v>
      </c>
      <c r="E137">
        <v>0</v>
      </c>
      <c r="F137">
        <v>0</v>
      </c>
      <c r="G137">
        <v>15</v>
      </c>
    </row>
    <row r="138" spans="1:7" x14ac:dyDescent="0.25">
      <c r="A138" t="s">
        <v>168</v>
      </c>
      <c r="B138">
        <v>0</v>
      </c>
      <c r="C138">
        <v>0</v>
      </c>
      <c r="D138">
        <v>6</v>
      </c>
      <c r="E138">
        <v>0</v>
      </c>
      <c r="F138">
        <v>0</v>
      </c>
      <c r="G138">
        <v>15</v>
      </c>
    </row>
    <row r="139" spans="1:7" x14ac:dyDescent="0.25">
      <c r="A139" t="s">
        <v>168</v>
      </c>
      <c r="B139">
        <v>0</v>
      </c>
      <c r="C139">
        <v>0</v>
      </c>
      <c r="D139">
        <v>7</v>
      </c>
      <c r="E139">
        <v>0</v>
      </c>
      <c r="F139">
        <v>0</v>
      </c>
      <c r="G139">
        <v>15</v>
      </c>
    </row>
    <row r="140" spans="1:7" x14ac:dyDescent="0.25">
      <c r="A140" t="s">
        <v>168</v>
      </c>
      <c r="B140">
        <v>0</v>
      </c>
      <c r="C140">
        <v>0</v>
      </c>
      <c r="D140">
        <v>8</v>
      </c>
      <c r="E140">
        <v>0</v>
      </c>
      <c r="F140">
        <v>0</v>
      </c>
      <c r="G140">
        <v>15</v>
      </c>
    </row>
    <row r="141" spans="1:7" x14ac:dyDescent="0.25">
      <c r="A141" t="s">
        <v>168</v>
      </c>
      <c r="B141">
        <v>0</v>
      </c>
      <c r="C141">
        <v>0</v>
      </c>
      <c r="D141">
        <v>9</v>
      </c>
      <c r="E141">
        <v>0</v>
      </c>
      <c r="F141">
        <v>0</v>
      </c>
      <c r="G141">
        <v>15</v>
      </c>
    </row>
    <row r="142" spans="1:7" x14ac:dyDescent="0.25">
      <c r="A142" t="s">
        <v>168</v>
      </c>
      <c r="B142">
        <v>0</v>
      </c>
      <c r="C142">
        <v>1</v>
      </c>
      <c r="D142">
        <v>0</v>
      </c>
      <c r="E142">
        <v>47</v>
      </c>
      <c r="F142">
        <v>3</v>
      </c>
      <c r="G142">
        <v>7</v>
      </c>
    </row>
    <row r="143" spans="1:7" x14ac:dyDescent="0.25">
      <c r="A143" t="s">
        <v>168</v>
      </c>
      <c r="B143">
        <v>0</v>
      </c>
      <c r="C143">
        <v>1</v>
      </c>
      <c r="D143">
        <v>1</v>
      </c>
      <c r="E143">
        <v>23</v>
      </c>
      <c r="F143">
        <v>1</v>
      </c>
      <c r="G143">
        <v>2</v>
      </c>
    </row>
    <row r="144" spans="1:7" x14ac:dyDescent="0.25">
      <c r="A144" t="s">
        <v>168</v>
      </c>
      <c r="B144">
        <v>0</v>
      </c>
      <c r="C144">
        <v>1</v>
      </c>
      <c r="D144">
        <v>2</v>
      </c>
      <c r="E144">
        <v>16</v>
      </c>
      <c r="F144">
        <v>1</v>
      </c>
      <c r="G144">
        <v>4</v>
      </c>
    </row>
    <row r="145" spans="1:7" x14ac:dyDescent="0.25">
      <c r="A145" t="s">
        <v>168</v>
      </c>
      <c r="B145">
        <v>0</v>
      </c>
      <c r="C145">
        <v>1</v>
      </c>
      <c r="D145">
        <v>3</v>
      </c>
      <c r="E145">
        <v>10</v>
      </c>
      <c r="F145">
        <v>1</v>
      </c>
      <c r="G145">
        <v>12</v>
      </c>
    </row>
    <row r="146" spans="1:7" x14ac:dyDescent="0.25">
      <c r="A146" t="s">
        <v>168</v>
      </c>
      <c r="B146">
        <v>0</v>
      </c>
      <c r="C146">
        <v>1</v>
      </c>
      <c r="D146">
        <v>4</v>
      </c>
      <c r="E146">
        <v>11</v>
      </c>
      <c r="F146">
        <v>0</v>
      </c>
      <c r="G146">
        <v>1</v>
      </c>
    </row>
    <row r="147" spans="1:7" x14ac:dyDescent="0.25">
      <c r="A147" t="s">
        <v>168</v>
      </c>
      <c r="B147">
        <v>0</v>
      </c>
      <c r="C147">
        <v>1</v>
      </c>
      <c r="D147">
        <v>5</v>
      </c>
      <c r="E147">
        <v>12</v>
      </c>
      <c r="F147">
        <v>1</v>
      </c>
      <c r="G147">
        <v>7</v>
      </c>
    </row>
    <row r="148" spans="1:7" x14ac:dyDescent="0.25">
      <c r="A148" t="s">
        <v>168</v>
      </c>
      <c r="B148">
        <v>0</v>
      </c>
      <c r="C148">
        <v>1</v>
      </c>
      <c r="D148">
        <v>7</v>
      </c>
      <c r="E148">
        <v>1</v>
      </c>
      <c r="F148">
        <v>0</v>
      </c>
      <c r="G148">
        <v>6</v>
      </c>
    </row>
    <row r="149" spans="1:7" x14ac:dyDescent="0.25">
      <c r="A149" t="s">
        <v>168</v>
      </c>
      <c r="B149">
        <v>0</v>
      </c>
      <c r="C149">
        <v>1</v>
      </c>
      <c r="D149">
        <v>8</v>
      </c>
      <c r="E149">
        <v>1</v>
      </c>
      <c r="F149">
        <v>0</v>
      </c>
      <c r="G149">
        <v>5</v>
      </c>
    </row>
    <row r="150" spans="1:7" x14ac:dyDescent="0.25">
      <c r="A150" t="s">
        <v>168</v>
      </c>
      <c r="B150">
        <v>0</v>
      </c>
      <c r="C150">
        <v>1</v>
      </c>
      <c r="D150">
        <v>9</v>
      </c>
      <c r="E150">
        <v>1</v>
      </c>
      <c r="F150">
        <v>0</v>
      </c>
      <c r="G150">
        <v>4</v>
      </c>
    </row>
    <row r="151" spans="1:7" x14ac:dyDescent="0.25">
      <c r="A151" t="s">
        <v>168</v>
      </c>
      <c r="B151">
        <v>0</v>
      </c>
      <c r="C151">
        <v>2</v>
      </c>
      <c r="D151">
        <v>2</v>
      </c>
      <c r="E151">
        <v>15</v>
      </c>
      <c r="F151">
        <v>1</v>
      </c>
      <c r="G151">
        <v>3</v>
      </c>
    </row>
    <row r="152" spans="1:7" x14ac:dyDescent="0.25">
      <c r="A152" t="s">
        <v>168</v>
      </c>
      <c r="B152">
        <v>0</v>
      </c>
      <c r="C152">
        <v>2</v>
      </c>
      <c r="D152">
        <v>3</v>
      </c>
      <c r="E152">
        <v>18</v>
      </c>
      <c r="F152">
        <v>1</v>
      </c>
      <c r="G152">
        <v>3</v>
      </c>
    </row>
    <row r="153" spans="1:7" x14ac:dyDescent="0.25">
      <c r="A153" t="s">
        <v>168</v>
      </c>
      <c r="B153">
        <v>0</v>
      </c>
      <c r="C153">
        <v>2</v>
      </c>
      <c r="D153">
        <v>4</v>
      </c>
      <c r="E153">
        <v>31</v>
      </c>
      <c r="F153">
        <v>2</v>
      </c>
      <c r="G153">
        <v>8</v>
      </c>
    </row>
    <row r="154" spans="1:7" x14ac:dyDescent="0.25">
      <c r="A154" t="s">
        <v>168</v>
      </c>
      <c r="B154">
        <v>0</v>
      </c>
      <c r="C154">
        <v>2</v>
      </c>
      <c r="D154">
        <v>5</v>
      </c>
      <c r="E154">
        <v>29</v>
      </c>
      <c r="F154">
        <v>2</v>
      </c>
      <c r="G154">
        <v>15</v>
      </c>
    </row>
    <row r="155" spans="1:7" x14ac:dyDescent="0.25">
      <c r="A155" t="s">
        <v>168</v>
      </c>
      <c r="B155">
        <v>0</v>
      </c>
      <c r="C155">
        <v>2</v>
      </c>
      <c r="D155">
        <v>6</v>
      </c>
      <c r="E155">
        <v>25</v>
      </c>
      <c r="F155">
        <v>1</v>
      </c>
      <c r="G155">
        <v>8</v>
      </c>
    </row>
    <row r="156" spans="1:7" x14ac:dyDescent="0.25">
      <c r="A156" t="s">
        <v>168</v>
      </c>
      <c r="B156">
        <v>0</v>
      </c>
      <c r="C156">
        <v>2</v>
      </c>
      <c r="D156">
        <v>7</v>
      </c>
      <c r="E156">
        <v>41</v>
      </c>
      <c r="F156">
        <v>2</v>
      </c>
      <c r="G156">
        <v>3</v>
      </c>
    </row>
    <row r="157" spans="1:7" x14ac:dyDescent="0.25">
      <c r="A157" t="s">
        <v>168</v>
      </c>
      <c r="B157">
        <v>1</v>
      </c>
      <c r="C157">
        <v>0</v>
      </c>
      <c r="D157">
        <v>5</v>
      </c>
      <c r="E157">
        <v>20</v>
      </c>
      <c r="F157">
        <v>2</v>
      </c>
      <c r="G157">
        <v>16</v>
      </c>
    </row>
    <row r="158" spans="1:7" x14ac:dyDescent="0.25">
      <c r="A158" t="s">
        <v>168</v>
      </c>
      <c r="B158">
        <v>1</v>
      </c>
      <c r="C158">
        <v>0</v>
      </c>
      <c r="D158">
        <v>6</v>
      </c>
      <c r="E158">
        <v>21</v>
      </c>
      <c r="F158">
        <v>1</v>
      </c>
      <c r="G158">
        <v>13</v>
      </c>
    </row>
    <row r="159" spans="1:7" x14ac:dyDescent="0.25">
      <c r="A159" t="s">
        <v>168</v>
      </c>
      <c r="B159">
        <v>1</v>
      </c>
      <c r="C159">
        <v>1</v>
      </c>
      <c r="D159">
        <v>6</v>
      </c>
      <c r="E159">
        <v>41</v>
      </c>
      <c r="F159">
        <v>3</v>
      </c>
      <c r="G159">
        <v>13</v>
      </c>
    </row>
    <row r="160" spans="1:7" x14ac:dyDescent="0.25">
      <c r="A160" t="s">
        <v>168</v>
      </c>
      <c r="B160">
        <v>1</v>
      </c>
      <c r="C160">
        <v>1</v>
      </c>
      <c r="D160">
        <v>7</v>
      </c>
      <c r="E160">
        <v>11</v>
      </c>
      <c r="F160">
        <v>0</v>
      </c>
      <c r="G160">
        <v>2</v>
      </c>
    </row>
    <row r="161" spans="1:7" x14ac:dyDescent="0.25">
      <c r="A161" t="s">
        <v>168</v>
      </c>
      <c r="B161">
        <v>1</v>
      </c>
      <c r="C161">
        <v>2</v>
      </c>
      <c r="D161">
        <v>7</v>
      </c>
      <c r="E161">
        <v>87</v>
      </c>
      <c r="F161">
        <v>5</v>
      </c>
      <c r="G161">
        <v>3</v>
      </c>
    </row>
    <row r="162" spans="1:7" x14ac:dyDescent="0.25">
      <c r="A162" t="s">
        <v>168</v>
      </c>
      <c r="B162">
        <v>1</v>
      </c>
      <c r="C162">
        <v>2</v>
      </c>
      <c r="D162">
        <v>8</v>
      </c>
      <c r="E162">
        <v>4</v>
      </c>
      <c r="F162">
        <v>1</v>
      </c>
      <c r="G162">
        <v>17</v>
      </c>
    </row>
    <row r="163" spans="1:7" x14ac:dyDescent="0.25">
      <c r="A163" t="s">
        <v>169</v>
      </c>
      <c r="B163">
        <v>0</v>
      </c>
      <c r="C163">
        <v>0</v>
      </c>
      <c r="D163">
        <v>0</v>
      </c>
      <c r="E163">
        <v>24</v>
      </c>
      <c r="F163">
        <v>2</v>
      </c>
      <c r="G163">
        <v>12</v>
      </c>
    </row>
    <row r="164" spans="1:7" x14ac:dyDescent="0.25">
      <c r="A164" t="s">
        <v>169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12</v>
      </c>
    </row>
    <row r="165" spans="1:7" x14ac:dyDescent="0.25">
      <c r="A165" t="s">
        <v>169</v>
      </c>
      <c r="B165">
        <v>0</v>
      </c>
      <c r="C165">
        <v>0</v>
      </c>
      <c r="D165">
        <v>2</v>
      </c>
      <c r="E165">
        <v>0</v>
      </c>
      <c r="F165">
        <v>0</v>
      </c>
      <c r="G165">
        <v>12</v>
      </c>
    </row>
    <row r="166" spans="1:7" x14ac:dyDescent="0.25">
      <c r="A166" t="s">
        <v>169</v>
      </c>
      <c r="B166">
        <v>0</v>
      </c>
      <c r="C166">
        <v>0</v>
      </c>
      <c r="D166">
        <v>3</v>
      </c>
      <c r="E166">
        <v>0</v>
      </c>
      <c r="F166">
        <v>0</v>
      </c>
      <c r="G166">
        <v>12</v>
      </c>
    </row>
    <row r="167" spans="1:7" x14ac:dyDescent="0.25">
      <c r="A167" t="s">
        <v>169</v>
      </c>
      <c r="B167">
        <v>0</v>
      </c>
      <c r="C167">
        <v>0</v>
      </c>
      <c r="D167">
        <v>4</v>
      </c>
      <c r="E167">
        <v>0</v>
      </c>
      <c r="F167">
        <v>0</v>
      </c>
      <c r="G167">
        <v>12</v>
      </c>
    </row>
    <row r="168" spans="1:7" x14ac:dyDescent="0.25">
      <c r="A168" t="s">
        <v>169</v>
      </c>
      <c r="B168">
        <v>0</v>
      </c>
      <c r="C168">
        <v>0</v>
      </c>
      <c r="D168">
        <v>5</v>
      </c>
      <c r="E168">
        <v>0</v>
      </c>
      <c r="F168">
        <v>0</v>
      </c>
      <c r="G168">
        <v>12</v>
      </c>
    </row>
    <row r="169" spans="1:7" x14ac:dyDescent="0.25">
      <c r="A169" t="s">
        <v>169</v>
      </c>
      <c r="B169">
        <v>0</v>
      </c>
      <c r="C169">
        <v>0</v>
      </c>
      <c r="D169">
        <v>6</v>
      </c>
      <c r="E169">
        <v>0</v>
      </c>
      <c r="F169">
        <v>0</v>
      </c>
      <c r="G169">
        <v>12</v>
      </c>
    </row>
    <row r="170" spans="1:7" x14ac:dyDescent="0.25">
      <c r="A170" t="s">
        <v>169</v>
      </c>
      <c r="B170">
        <v>0</v>
      </c>
      <c r="C170">
        <v>0</v>
      </c>
      <c r="D170">
        <v>7</v>
      </c>
      <c r="E170">
        <v>0</v>
      </c>
      <c r="F170">
        <v>0</v>
      </c>
      <c r="G170">
        <v>12</v>
      </c>
    </row>
    <row r="171" spans="1:7" x14ac:dyDescent="0.25">
      <c r="A171" t="s">
        <v>169</v>
      </c>
      <c r="B171">
        <v>0</v>
      </c>
      <c r="C171">
        <v>0</v>
      </c>
      <c r="D171">
        <v>8</v>
      </c>
      <c r="E171">
        <v>0</v>
      </c>
      <c r="F171">
        <v>0</v>
      </c>
      <c r="G171">
        <v>12</v>
      </c>
    </row>
    <row r="172" spans="1:7" x14ac:dyDescent="0.25">
      <c r="A172" t="s">
        <v>169</v>
      </c>
      <c r="B172">
        <v>0</v>
      </c>
      <c r="C172">
        <v>0</v>
      </c>
      <c r="D172">
        <v>9</v>
      </c>
      <c r="E172">
        <v>0</v>
      </c>
      <c r="F172">
        <v>0</v>
      </c>
      <c r="G172">
        <v>12</v>
      </c>
    </row>
    <row r="173" spans="1:7" x14ac:dyDescent="0.25">
      <c r="A173" t="s">
        <v>169</v>
      </c>
      <c r="B173">
        <v>0</v>
      </c>
      <c r="C173">
        <v>1</v>
      </c>
      <c r="D173">
        <v>0</v>
      </c>
      <c r="E173">
        <v>6</v>
      </c>
      <c r="F173">
        <v>1</v>
      </c>
      <c r="G173">
        <v>12</v>
      </c>
    </row>
    <row r="174" spans="1:7" x14ac:dyDescent="0.25">
      <c r="A174" t="s">
        <v>169</v>
      </c>
      <c r="B174">
        <v>0</v>
      </c>
      <c r="C174">
        <v>1</v>
      </c>
      <c r="D174">
        <v>1</v>
      </c>
      <c r="E174">
        <v>4</v>
      </c>
      <c r="F174">
        <v>0</v>
      </c>
      <c r="G174">
        <v>8</v>
      </c>
    </row>
    <row r="175" spans="1:7" x14ac:dyDescent="0.25">
      <c r="A175" t="s">
        <v>169</v>
      </c>
      <c r="B175">
        <v>0</v>
      </c>
      <c r="C175">
        <v>1</v>
      </c>
      <c r="D175">
        <v>2</v>
      </c>
      <c r="E175">
        <v>4</v>
      </c>
      <c r="F175">
        <v>0</v>
      </c>
      <c r="G175">
        <v>4</v>
      </c>
    </row>
    <row r="176" spans="1:7" x14ac:dyDescent="0.25">
      <c r="A176" t="s">
        <v>169</v>
      </c>
      <c r="B176">
        <v>0</v>
      </c>
      <c r="C176">
        <v>1</v>
      </c>
      <c r="D176">
        <v>3</v>
      </c>
      <c r="E176">
        <v>7</v>
      </c>
      <c r="F176">
        <v>1</v>
      </c>
      <c r="G176">
        <v>15</v>
      </c>
    </row>
    <row r="177" spans="1:7" x14ac:dyDescent="0.25">
      <c r="A177" t="s">
        <v>169</v>
      </c>
      <c r="B177">
        <v>0</v>
      </c>
      <c r="C177">
        <v>1</v>
      </c>
      <c r="D177">
        <v>4</v>
      </c>
      <c r="E177">
        <v>8</v>
      </c>
      <c r="F177">
        <v>0</v>
      </c>
      <c r="G177">
        <v>7</v>
      </c>
    </row>
    <row r="178" spans="1:7" x14ac:dyDescent="0.25">
      <c r="A178" t="s">
        <v>169</v>
      </c>
      <c r="B178">
        <v>0</v>
      </c>
      <c r="C178">
        <v>1</v>
      </c>
      <c r="D178">
        <v>5</v>
      </c>
      <c r="E178">
        <v>10</v>
      </c>
      <c r="F178">
        <v>1</v>
      </c>
      <c r="G178">
        <v>15</v>
      </c>
    </row>
    <row r="179" spans="1:7" x14ac:dyDescent="0.25">
      <c r="A179" t="s">
        <v>169</v>
      </c>
      <c r="B179">
        <v>0</v>
      </c>
      <c r="C179">
        <v>1</v>
      </c>
      <c r="D179">
        <v>6</v>
      </c>
      <c r="E179">
        <v>1</v>
      </c>
      <c r="F179">
        <v>0</v>
      </c>
      <c r="G179">
        <v>14</v>
      </c>
    </row>
    <row r="180" spans="1:7" x14ac:dyDescent="0.25">
      <c r="A180" t="s">
        <v>169</v>
      </c>
      <c r="B180">
        <v>0</v>
      </c>
      <c r="C180">
        <v>2</v>
      </c>
      <c r="D180">
        <v>2</v>
      </c>
      <c r="E180">
        <v>1</v>
      </c>
      <c r="F180">
        <v>1</v>
      </c>
      <c r="G180">
        <v>17</v>
      </c>
    </row>
    <row r="181" spans="1:7" x14ac:dyDescent="0.25">
      <c r="A181" t="s">
        <v>169</v>
      </c>
      <c r="B181">
        <v>0</v>
      </c>
      <c r="C181">
        <v>2</v>
      </c>
      <c r="D181">
        <v>3</v>
      </c>
      <c r="E181">
        <v>2</v>
      </c>
      <c r="F181">
        <v>0</v>
      </c>
      <c r="G181">
        <v>15</v>
      </c>
    </row>
    <row r="182" spans="1:7" x14ac:dyDescent="0.25">
      <c r="A182" t="s">
        <v>169</v>
      </c>
      <c r="B182">
        <v>0</v>
      </c>
      <c r="C182">
        <v>2</v>
      </c>
      <c r="D182">
        <v>4</v>
      </c>
      <c r="E182">
        <v>2</v>
      </c>
      <c r="F182">
        <v>0</v>
      </c>
      <c r="G182">
        <v>13</v>
      </c>
    </row>
    <row r="183" spans="1:7" x14ac:dyDescent="0.25">
      <c r="A183" t="s">
        <v>169</v>
      </c>
      <c r="B183">
        <v>0</v>
      </c>
      <c r="C183">
        <v>2</v>
      </c>
      <c r="D183">
        <v>5</v>
      </c>
      <c r="E183">
        <v>3</v>
      </c>
      <c r="F183">
        <v>0</v>
      </c>
      <c r="G183">
        <v>10</v>
      </c>
    </row>
    <row r="184" spans="1:7" x14ac:dyDescent="0.25">
      <c r="A184" t="s">
        <v>169</v>
      </c>
      <c r="B184">
        <v>0</v>
      </c>
      <c r="C184">
        <v>2</v>
      </c>
      <c r="D184">
        <v>6</v>
      </c>
      <c r="E184">
        <v>15</v>
      </c>
      <c r="F184">
        <v>1</v>
      </c>
      <c r="G184">
        <v>13</v>
      </c>
    </row>
    <row r="185" spans="1:7" x14ac:dyDescent="0.25">
      <c r="A185" t="s">
        <v>169</v>
      </c>
      <c r="B185">
        <v>0</v>
      </c>
      <c r="C185">
        <v>2</v>
      </c>
      <c r="D185">
        <v>7</v>
      </c>
      <c r="E185">
        <v>20</v>
      </c>
      <c r="F185">
        <v>1</v>
      </c>
      <c r="G185">
        <v>11</v>
      </c>
    </row>
    <row r="186" spans="1:7" x14ac:dyDescent="0.25">
      <c r="A186" t="s">
        <v>169</v>
      </c>
      <c r="B186">
        <v>1</v>
      </c>
      <c r="C186">
        <v>0</v>
      </c>
      <c r="D186">
        <v>5</v>
      </c>
      <c r="E186">
        <v>3</v>
      </c>
      <c r="F186">
        <v>1</v>
      </c>
      <c r="G186">
        <v>15</v>
      </c>
    </row>
    <row r="187" spans="1:7" x14ac:dyDescent="0.25">
      <c r="A187" t="s">
        <v>169</v>
      </c>
      <c r="B187">
        <v>1</v>
      </c>
      <c r="C187">
        <v>0</v>
      </c>
      <c r="D187">
        <v>7</v>
      </c>
      <c r="E187">
        <v>3</v>
      </c>
      <c r="F187">
        <v>0</v>
      </c>
      <c r="G187">
        <v>12</v>
      </c>
    </row>
    <row r="188" spans="1:7" x14ac:dyDescent="0.25">
      <c r="A188" t="s">
        <v>169</v>
      </c>
      <c r="B188">
        <v>1</v>
      </c>
      <c r="C188">
        <v>0</v>
      </c>
      <c r="D188">
        <v>8</v>
      </c>
      <c r="E188">
        <v>24</v>
      </c>
      <c r="F188">
        <v>1</v>
      </c>
      <c r="G188">
        <v>6</v>
      </c>
    </row>
    <row r="189" spans="1:7" x14ac:dyDescent="0.25">
      <c r="A189" t="s">
        <v>169</v>
      </c>
      <c r="B189">
        <v>1</v>
      </c>
      <c r="C189">
        <v>0</v>
      </c>
      <c r="D189">
        <v>9</v>
      </c>
      <c r="E189">
        <v>20</v>
      </c>
      <c r="F189">
        <v>1</v>
      </c>
      <c r="G189">
        <v>4</v>
      </c>
    </row>
    <row r="190" spans="1:7" x14ac:dyDescent="0.25">
      <c r="A190" t="s">
        <v>169</v>
      </c>
      <c r="B190">
        <v>1</v>
      </c>
      <c r="C190">
        <v>1</v>
      </c>
      <c r="D190">
        <v>6</v>
      </c>
      <c r="E190">
        <v>2</v>
      </c>
      <c r="F190">
        <v>1</v>
      </c>
      <c r="G190">
        <v>16</v>
      </c>
    </row>
    <row r="191" spans="1:7" x14ac:dyDescent="0.25">
      <c r="A191" t="s">
        <v>169</v>
      </c>
      <c r="B191">
        <v>1</v>
      </c>
      <c r="C191">
        <v>1</v>
      </c>
      <c r="D191">
        <v>8</v>
      </c>
      <c r="E191">
        <v>6</v>
      </c>
      <c r="F191">
        <v>0</v>
      </c>
      <c r="G191">
        <v>10</v>
      </c>
    </row>
    <row r="192" spans="1:7" x14ac:dyDescent="0.25">
      <c r="A192" t="s">
        <v>169</v>
      </c>
      <c r="B192">
        <v>1</v>
      </c>
      <c r="C192">
        <v>1</v>
      </c>
      <c r="D192">
        <v>9</v>
      </c>
      <c r="E192">
        <v>14</v>
      </c>
      <c r="F192">
        <v>1</v>
      </c>
      <c r="G192">
        <v>14</v>
      </c>
    </row>
    <row r="193" spans="1:7" x14ac:dyDescent="0.25">
      <c r="A193" t="s">
        <v>169</v>
      </c>
      <c r="B193">
        <v>1</v>
      </c>
      <c r="C193">
        <v>2</v>
      </c>
      <c r="D193">
        <v>7</v>
      </c>
      <c r="E193">
        <v>2</v>
      </c>
      <c r="F193">
        <v>1</v>
      </c>
      <c r="G193">
        <v>16</v>
      </c>
    </row>
    <row r="194" spans="1:7" x14ac:dyDescent="0.25">
      <c r="A194" t="s">
        <v>169</v>
      </c>
      <c r="B194">
        <v>1</v>
      </c>
      <c r="C194">
        <v>2</v>
      </c>
      <c r="D194">
        <v>9</v>
      </c>
      <c r="E194">
        <v>2</v>
      </c>
      <c r="F194">
        <v>0</v>
      </c>
      <c r="G194">
        <v>14</v>
      </c>
    </row>
    <row r="195" spans="1:7" x14ac:dyDescent="0.25">
      <c r="A195" t="s">
        <v>170</v>
      </c>
      <c r="B195">
        <v>0</v>
      </c>
      <c r="C195">
        <v>0</v>
      </c>
      <c r="D195">
        <v>0</v>
      </c>
      <c r="E195">
        <v>21</v>
      </c>
      <c r="F195">
        <v>2</v>
      </c>
      <c r="G195">
        <v>15</v>
      </c>
    </row>
    <row r="196" spans="1:7" x14ac:dyDescent="0.25">
      <c r="A196" t="s">
        <v>170</v>
      </c>
      <c r="B196">
        <v>0</v>
      </c>
      <c r="C196">
        <v>0</v>
      </c>
      <c r="D196">
        <v>1</v>
      </c>
      <c r="E196">
        <v>3</v>
      </c>
      <c r="F196">
        <v>0</v>
      </c>
      <c r="G196">
        <v>12</v>
      </c>
    </row>
    <row r="197" spans="1:7" x14ac:dyDescent="0.25">
      <c r="A197" t="s">
        <v>170</v>
      </c>
      <c r="B197">
        <v>0</v>
      </c>
      <c r="C197">
        <v>0</v>
      </c>
      <c r="D197">
        <v>2</v>
      </c>
      <c r="E197">
        <v>3</v>
      </c>
      <c r="F197">
        <v>0</v>
      </c>
      <c r="G197">
        <v>9</v>
      </c>
    </row>
    <row r="198" spans="1:7" x14ac:dyDescent="0.25">
      <c r="A198" t="s">
        <v>170</v>
      </c>
      <c r="B198">
        <v>0</v>
      </c>
      <c r="C198">
        <v>0</v>
      </c>
      <c r="D198">
        <v>3</v>
      </c>
      <c r="E198">
        <v>5</v>
      </c>
      <c r="F198">
        <v>0</v>
      </c>
      <c r="G198">
        <v>4</v>
      </c>
    </row>
    <row r="199" spans="1:7" x14ac:dyDescent="0.25">
      <c r="A199" t="s">
        <v>170</v>
      </c>
      <c r="B199">
        <v>0</v>
      </c>
      <c r="C199">
        <v>0</v>
      </c>
      <c r="D199">
        <v>4</v>
      </c>
      <c r="E199">
        <v>4</v>
      </c>
      <c r="F199">
        <v>0</v>
      </c>
      <c r="G199">
        <v>0</v>
      </c>
    </row>
    <row r="200" spans="1:7" x14ac:dyDescent="0.25">
      <c r="A200" t="s">
        <v>170</v>
      </c>
      <c r="B200">
        <v>0</v>
      </c>
      <c r="C200">
        <v>0</v>
      </c>
      <c r="D200">
        <v>5</v>
      </c>
      <c r="E200">
        <v>5</v>
      </c>
      <c r="F200">
        <v>1</v>
      </c>
      <c r="G200">
        <v>13</v>
      </c>
    </row>
    <row r="201" spans="1:7" x14ac:dyDescent="0.25">
      <c r="A201" t="s">
        <v>170</v>
      </c>
      <c r="B201">
        <v>0</v>
      </c>
      <c r="C201">
        <v>0</v>
      </c>
      <c r="D201">
        <v>6</v>
      </c>
      <c r="E201">
        <v>6</v>
      </c>
      <c r="F201">
        <v>0</v>
      </c>
      <c r="G201">
        <v>7</v>
      </c>
    </row>
    <row r="202" spans="1:7" x14ac:dyDescent="0.25">
      <c r="A202" t="s">
        <v>170</v>
      </c>
      <c r="B202">
        <v>0</v>
      </c>
      <c r="C202">
        <v>0</v>
      </c>
      <c r="D202">
        <v>7</v>
      </c>
      <c r="E202">
        <v>4</v>
      </c>
      <c r="F202">
        <v>0</v>
      </c>
      <c r="G202">
        <v>3</v>
      </c>
    </row>
    <row r="203" spans="1:7" x14ac:dyDescent="0.25">
      <c r="A203" t="s">
        <v>170</v>
      </c>
      <c r="B203">
        <v>0</v>
      </c>
      <c r="C203">
        <v>0</v>
      </c>
      <c r="D203">
        <v>8</v>
      </c>
      <c r="E203">
        <v>0</v>
      </c>
      <c r="F203">
        <v>0</v>
      </c>
      <c r="G203">
        <v>3</v>
      </c>
    </row>
    <row r="204" spans="1:7" x14ac:dyDescent="0.25">
      <c r="A204" t="s">
        <v>170</v>
      </c>
      <c r="B204">
        <v>0</v>
      </c>
      <c r="C204">
        <v>0</v>
      </c>
      <c r="D204">
        <v>9</v>
      </c>
      <c r="E204">
        <v>0</v>
      </c>
      <c r="F204">
        <v>0</v>
      </c>
      <c r="G204">
        <v>3</v>
      </c>
    </row>
    <row r="205" spans="1:7" x14ac:dyDescent="0.25">
      <c r="A205" t="s">
        <v>170</v>
      </c>
      <c r="B205">
        <v>0</v>
      </c>
      <c r="C205">
        <v>1</v>
      </c>
      <c r="D205">
        <v>0</v>
      </c>
      <c r="E205">
        <v>3</v>
      </c>
      <c r="F205">
        <v>1</v>
      </c>
      <c r="G205">
        <v>15</v>
      </c>
    </row>
    <row r="206" spans="1:7" x14ac:dyDescent="0.25">
      <c r="A206" t="s">
        <v>170</v>
      </c>
      <c r="B206">
        <v>0</v>
      </c>
      <c r="C206">
        <v>1</v>
      </c>
      <c r="D206">
        <v>1</v>
      </c>
      <c r="E206">
        <v>3</v>
      </c>
      <c r="F206">
        <v>0</v>
      </c>
      <c r="G206">
        <v>12</v>
      </c>
    </row>
    <row r="207" spans="1:7" x14ac:dyDescent="0.25">
      <c r="A207" t="s">
        <v>170</v>
      </c>
      <c r="B207">
        <v>0</v>
      </c>
      <c r="C207">
        <v>1</v>
      </c>
      <c r="D207">
        <v>2</v>
      </c>
      <c r="E207">
        <v>1</v>
      </c>
      <c r="F207">
        <v>0</v>
      </c>
      <c r="G207">
        <v>11</v>
      </c>
    </row>
    <row r="208" spans="1:7" x14ac:dyDescent="0.25">
      <c r="A208" t="s">
        <v>170</v>
      </c>
      <c r="B208">
        <v>0</v>
      </c>
      <c r="C208">
        <v>1</v>
      </c>
      <c r="D208">
        <v>3</v>
      </c>
      <c r="E208">
        <v>1</v>
      </c>
      <c r="F208">
        <v>0</v>
      </c>
      <c r="G208">
        <v>10</v>
      </c>
    </row>
    <row r="209" spans="1:7" x14ac:dyDescent="0.25">
      <c r="A209" t="s">
        <v>170</v>
      </c>
      <c r="B209">
        <v>0</v>
      </c>
      <c r="C209">
        <v>1</v>
      </c>
      <c r="D209">
        <v>4</v>
      </c>
      <c r="E209">
        <v>2</v>
      </c>
      <c r="F209">
        <v>0</v>
      </c>
      <c r="G209">
        <v>8</v>
      </c>
    </row>
    <row r="210" spans="1:7" x14ac:dyDescent="0.25">
      <c r="A210" t="s">
        <v>170</v>
      </c>
      <c r="B210">
        <v>0</v>
      </c>
      <c r="C210">
        <v>1</v>
      </c>
      <c r="D210">
        <v>5</v>
      </c>
      <c r="E210">
        <v>3</v>
      </c>
      <c r="F210">
        <v>0</v>
      </c>
      <c r="G210">
        <v>5</v>
      </c>
    </row>
    <row r="211" spans="1:7" x14ac:dyDescent="0.25">
      <c r="A211" t="s">
        <v>170</v>
      </c>
      <c r="B211">
        <v>0</v>
      </c>
      <c r="C211">
        <v>1</v>
      </c>
      <c r="D211">
        <v>6</v>
      </c>
      <c r="E211">
        <v>7</v>
      </c>
      <c r="F211">
        <v>1</v>
      </c>
      <c r="G211">
        <v>16</v>
      </c>
    </row>
    <row r="212" spans="1:7" x14ac:dyDescent="0.25">
      <c r="A212" t="s">
        <v>170</v>
      </c>
      <c r="B212">
        <v>0</v>
      </c>
      <c r="C212">
        <v>1</v>
      </c>
      <c r="D212">
        <v>7</v>
      </c>
      <c r="E212">
        <v>6</v>
      </c>
      <c r="F212">
        <v>0</v>
      </c>
      <c r="G212">
        <v>10</v>
      </c>
    </row>
    <row r="213" spans="1:7" x14ac:dyDescent="0.25">
      <c r="A213" t="s">
        <v>170</v>
      </c>
      <c r="B213">
        <v>0</v>
      </c>
      <c r="C213">
        <v>1</v>
      </c>
      <c r="D213">
        <v>8</v>
      </c>
      <c r="E213">
        <v>13</v>
      </c>
      <c r="F213">
        <v>1</v>
      </c>
      <c r="G213">
        <v>15</v>
      </c>
    </row>
    <row r="214" spans="1:7" x14ac:dyDescent="0.25">
      <c r="A214" t="s">
        <v>170</v>
      </c>
      <c r="B214">
        <v>0</v>
      </c>
      <c r="C214">
        <v>1</v>
      </c>
      <c r="D214">
        <v>9</v>
      </c>
      <c r="E214">
        <v>11</v>
      </c>
      <c r="F214">
        <v>0</v>
      </c>
      <c r="G214">
        <v>4</v>
      </c>
    </row>
    <row r="215" spans="1:7" x14ac:dyDescent="0.25">
      <c r="A215" t="s">
        <v>170</v>
      </c>
      <c r="B215">
        <v>0</v>
      </c>
      <c r="C215">
        <v>2</v>
      </c>
      <c r="D215">
        <v>3</v>
      </c>
      <c r="E215">
        <v>3</v>
      </c>
      <c r="F215">
        <v>1</v>
      </c>
      <c r="G215">
        <v>15</v>
      </c>
    </row>
    <row r="216" spans="1:7" x14ac:dyDescent="0.25">
      <c r="A216" t="s">
        <v>170</v>
      </c>
      <c r="B216">
        <v>0</v>
      </c>
      <c r="C216">
        <v>2</v>
      </c>
      <c r="D216">
        <v>4</v>
      </c>
      <c r="E216">
        <v>2</v>
      </c>
      <c r="F216">
        <v>0</v>
      </c>
      <c r="G216">
        <v>13</v>
      </c>
    </row>
    <row r="217" spans="1:7" x14ac:dyDescent="0.25">
      <c r="A217" t="s">
        <v>170</v>
      </c>
      <c r="B217">
        <v>0</v>
      </c>
      <c r="C217">
        <v>2</v>
      </c>
      <c r="D217">
        <v>5</v>
      </c>
      <c r="E217">
        <v>3</v>
      </c>
      <c r="F217">
        <v>0</v>
      </c>
      <c r="G217">
        <v>10</v>
      </c>
    </row>
    <row r="218" spans="1:7" x14ac:dyDescent="0.25">
      <c r="A218" t="s">
        <v>170</v>
      </c>
      <c r="B218">
        <v>0</v>
      </c>
      <c r="C218">
        <v>2</v>
      </c>
      <c r="D218">
        <v>6</v>
      </c>
      <c r="E218">
        <v>5</v>
      </c>
      <c r="F218">
        <v>0</v>
      </c>
      <c r="G218">
        <v>5</v>
      </c>
    </row>
    <row r="219" spans="1:7" x14ac:dyDescent="0.25">
      <c r="A219" t="s">
        <v>170</v>
      </c>
      <c r="B219">
        <v>0</v>
      </c>
      <c r="C219">
        <v>2</v>
      </c>
      <c r="D219">
        <v>7</v>
      </c>
      <c r="E219">
        <v>5</v>
      </c>
      <c r="F219">
        <v>0</v>
      </c>
      <c r="G219">
        <v>0</v>
      </c>
    </row>
    <row r="220" spans="1:7" x14ac:dyDescent="0.25">
      <c r="A220" t="s">
        <v>170</v>
      </c>
      <c r="B220">
        <v>0</v>
      </c>
      <c r="C220">
        <v>2</v>
      </c>
      <c r="D220">
        <v>8</v>
      </c>
      <c r="E220">
        <v>12</v>
      </c>
      <c r="F220">
        <v>1</v>
      </c>
      <c r="G220">
        <v>6</v>
      </c>
    </row>
    <row r="221" spans="1:7" x14ac:dyDescent="0.25">
      <c r="A221" t="s">
        <v>170</v>
      </c>
      <c r="B221">
        <v>0</v>
      </c>
      <c r="C221">
        <v>2</v>
      </c>
      <c r="D221">
        <v>9</v>
      </c>
      <c r="E221">
        <v>28</v>
      </c>
      <c r="F221">
        <v>2</v>
      </c>
      <c r="G221">
        <v>14</v>
      </c>
    </row>
    <row r="222" spans="1:7" x14ac:dyDescent="0.25">
      <c r="A222" t="s">
        <v>170</v>
      </c>
      <c r="B222">
        <v>1</v>
      </c>
      <c r="C222">
        <v>0</v>
      </c>
      <c r="D222">
        <v>7</v>
      </c>
      <c r="E222">
        <v>4</v>
      </c>
      <c r="F222">
        <v>1</v>
      </c>
      <c r="G222">
        <v>14</v>
      </c>
    </row>
    <row r="223" spans="1:7" x14ac:dyDescent="0.25">
      <c r="A223" t="s">
        <v>170</v>
      </c>
      <c r="B223">
        <v>1</v>
      </c>
      <c r="C223">
        <v>0</v>
      </c>
      <c r="D223">
        <v>9</v>
      </c>
      <c r="E223">
        <v>1</v>
      </c>
      <c r="F223">
        <v>0</v>
      </c>
      <c r="G223">
        <v>13</v>
      </c>
    </row>
    <row r="224" spans="1:7" x14ac:dyDescent="0.25">
      <c r="A224" t="s">
        <v>170</v>
      </c>
      <c r="B224">
        <v>1</v>
      </c>
      <c r="C224">
        <v>1</v>
      </c>
      <c r="D224">
        <v>8</v>
      </c>
      <c r="E224">
        <v>6</v>
      </c>
      <c r="F224">
        <v>1</v>
      </c>
      <c r="G224">
        <v>12</v>
      </c>
    </row>
    <row r="225" spans="1:7" x14ac:dyDescent="0.25">
      <c r="A225" t="s">
        <v>170</v>
      </c>
      <c r="B225">
        <v>1</v>
      </c>
      <c r="C225">
        <v>1</v>
      </c>
      <c r="D225">
        <v>9</v>
      </c>
      <c r="E225">
        <v>1</v>
      </c>
      <c r="F225">
        <v>0</v>
      </c>
      <c r="G225">
        <v>11</v>
      </c>
    </row>
    <row r="226" spans="1:7" x14ac:dyDescent="0.25">
      <c r="A226" t="s">
        <v>170</v>
      </c>
      <c r="B226">
        <v>1</v>
      </c>
      <c r="C226">
        <v>2</v>
      </c>
      <c r="D226">
        <v>9</v>
      </c>
      <c r="E226">
        <v>2</v>
      </c>
      <c r="F226">
        <v>1</v>
      </c>
      <c r="G226">
        <v>16</v>
      </c>
    </row>
    <row r="227" spans="1:7" x14ac:dyDescent="0.25">
      <c r="A227" t="s">
        <v>171</v>
      </c>
      <c r="B227">
        <v>0</v>
      </c>
      <c r="C227">
        <v>0</v>
      </c>
      <c r="D227">
        <v>0</v>
      </c>
      <c r="E227">
        <v>31</v>
      </c>
      <c r="F227">
        <v>2</v>
      </c>
      <c r="G227">
        <v>5</v>
      </c>
    </row>
    <row r="228" spans="1:7" x14ac:dyDescent="0.25">
      <c r="A228" t="s">
        <v>171</v>
      </c>
      <c r="B228">
        <v>0</v>
      </c>
      <c r="C228">
        <v>0</v>
      </c>
      <c r="D228">
        <v>1</v>
      </c>
      <c r="E228">
        <v>2</v>
      </c>
      <c r="F228">
        <v>0</v>
      </c>
      <c r="G228">
        <v>3</v>
      </c>
    </row>
    <row r="229" spans="1:7" x14ac:dyDescent="0.25">
      <c r="A229" t="s">
        <v>171</v>
      </c>
      <c r="B229">
        <v>0</v>
      </c>
      <c r="C229">
        <v>0</v>
      </c>
      <c r="D229">
        <v>2</v>
      </c>
      <c r="E229">
        <v>2</v>
      </c>
      <c r="F229">
        <v>0</v>
      </c>
      <c r="G229">
        <v>1</v>
      </c>
    </row>
    <row r="230" spans="1:7" x14ac:dyDescent="0.25">
      <c r="A230" t="s">
        <v>171</v>
      </c>
      <c r="B230">
        <v>0</v>
      </c>
      <c r="C230">
        <v>0</v>
      </c>
      <c r="D230">
        <v>3</v>
      </c>
      <c r="E230">
        <v>2</v>
      </c>
      <c r="F230">
        <v>1</v>
      </c>
      <c r="G230">
        <v>17</v>
      </c>
    </row>
    <row r="231" spans="1:7" x14ac:dyDescent="0.25">
      <c r="A231" t="s">
        <v>171</v>
      </c>
      <c r="B231">
        <v>0</v>
      </c>
      <c r="C231">
        <v>0</v>
      </c>
      <c r="D231">
        <v>4</v>
      </c>
      <c r="E231">
        <v>3</v>
      </c>
      <c r="F231">
        <v>0</v>
      </c>
      <c r="G231">
        <v>14</v>
      </c>
    </row>
    <row r="232" spans="1:7" x14ac:dyDescent="0.25">
      <c r="A232" t="s">
        <v>171</v>
      </c>
      <c r="B232">
        <v>0</v>
      </c>
      <c r="C232">
        <v>0</v>
      </c>
      <c r="D232">
        <v>5</v>
      </c>
      <c r="E232">
        <v>2</v>
      </c>
      <c r="F232">
        <v>0</v>
      </c>
      <c r="G232">
        <v>12</v>
      </c>
    </row>
    <row r="233" spans="1:7" x14ac:dyDescent="0.25">
      <c r="A233" t="s">
        <v>171</v>
      </c>
      <c r="B233">
        <v>0</v>
      </c>
      <c r="C233">
        <v>0</v>
      </c>
      <c r="D233">
        <v>6</v>
      </c>
      <c r="E233">
        <v>0</v>
      </c>
      <c r="F233">
        <v>0</v>
      </c>
      <c r="G233">
        <v>12</v>
      </c>
    </row>
    <row r="234" spans="1:7" x14ac:dyDescent="0.25">
      <c r="A234" t="s">
        <v>171</v>
      </c>
      <c r="B234">
        <v>0</v>
      </c>
      <c r="C234">
        <v>0</v>
      </c>
      <c r="D234">
        <v>7</v>
      </c>
      <c r="E234">
        <v>0</v>
      </c>
      <c r="F234">
        <v>0</v>
      </c>
      <c r="G234">
        <v>12</v>
      </c>
    </row>
    <row r="235" spans="1:7" x14ac:dyDescent="0.25">
      <c r="A235" t="s">
        <v>171</v>
      </c>
      <c r="B235">
        <v>0</v>
      </c>
      <c r="C235">
        <v>0</v>
      </c>
      <c r="D235">
        <v>8</v>
      </c>
      <c r="E235">
        <v>1</v>
      </c>
      <c r="F235">
        <v>0</v>
      </c>
      <c r="G235">
        <v>11</v>
      </c>
    </row>
    <row r="236" spans="1:7" x14ac:dyDescent="0.25">
      <c r="A236" t="s">
        <v>171</v>
      </c>
      <c r="B236">
        <v>0</v>
      </c>
      <c r="C236">
        <v>0</v>
      </c>
      <c r="D236">
        <v>9</v>
      </c>
      <c r="E236">
        <v>0</v>
      </c>
      <c r="F236">
        <v>0</v>
      </c>
      <c r="G236">
        <v>11</v>
      </c>
    </row>
    <row r="237" spans="1:7" x14ac:dyDescent="0.25">
      <c r="A237" t="s">
        <v>171</v>
      </c>
      <c r="B237">
        <v>0</v>
      </c>
      <c r="C237">
        <v>1</v>
      </c>
      <c r="D237">
        <v>0</v>
      </c>
      <c r="E237">
        <v>10</v>
      </c>
      <c r="F237">
        <v>1</v>
      </c>
      <c r="G237">
        <v>8</v>
      </c>
    </row>
    <row r="238" spans="1:7" x14ac:dyDescent="0.25">
      <c r="A238" t="s">
        <v>171</v>
      </c>
      <c r="B238">
        <v>0</v>
      </c>
      <c r="C238">
        <v>1</v>
      </c>
      <c r="D238">
        <v>1</v>
      </c>
      <c r="E238">
        <v>5</v>
      </c>
      <c r="F238">
        <v>0</v>
      </c>
      <c r="G238">
        <v>3</v>
      </c>
    </row>
    <row r="239" spans="1:7" x14ac:dyDescent="0.25">
      <c r="A239" t="s">
        <v>171</v>
      </c>
      <c r="B239">
        <v>0</v>
      </c>
      <c r="C239">
        <v>1</v>
      </c>
      <c r="D239">
        <v>2</v>
      </c>
      <c r="E239">
        <v>7</v>
      </c>
      <c r="F239">
        <v>1</v>
      </c>
      <c r="G239">
        <v>14</v>
      </c>
    </row>
    <row r="240" spans="1:7" x14ac:dyDescent="0.25">
      <c r="A240" t="s">
        <v>171</v>
      </c>
      <c r="B240">
        <v>0</v>
      </c>
      <c r="C240">
        <v>1</v>
      </c>
      <c r="D240">
        <v>3</v>
      </c>
      <c r="E240">
        <v>8</v>
      </c>
      <c r="F240">
        <v>0</v>
      </c>
      <c r="G240">
        <v>6</v>
      </c>
    </row>
    <row r="241" spans="1:7" x14ac:dyDescent="0.25">
      <c r="A241" t="s">
        <v>171</v>
      </c>
      <c r="B241">
        <v>0</v>
      </c>
      <c r="C241">
        <v>1</v>
      </c>
      <c r="D241">
        <v>4</v>
      </c>
      <c r="E241">
        <v>14</v>
      </c>
      <c r="F241">
        <v>1</v>
      </c>
      <c r="G241">
        <v>10</v>
      </c>
    </row>
    <row r="242" spans="1:7" x14ac:dyDescent="0.25">
      <c r="A242" t="s">
        <v>171</v>
      </c>
      <c r="B242">
        <v>0</v>
      </c>
      <c r="C242">
        <v>1</v>
      </c>
      <c r="D242">
        <v>5</v>
      </c>
      <c r="E242">
        <v>30</v>
      </c>
      <c r="F242">
        <v>2</v>
      </c>
      <c r="G242">
        <v>16</v>
      </c>
    </row>
    <row r="243" spans="1:7" x14ac:dyDescent="0.25">
      <c r="A243" t="s">
        <v>171</v>
      </c>
      <c r="B243">
        <v>0</v>
      </c>
      <c r="C243">
        <v>1</v>
      </c>
      <c r="D243">
        <v>6</v>
      </c>
      <c r="E243">
        <v>10</v>
      </c>
      <c r="F243">
        <v>0</v>
      </c>
      <c r="G243">
        <v>6</v>
      </c>
    </row>
    <row r="244" spans="1:7" x14ac:dyDescent="0.25">
      <c r="A244" t="s">
        <v>171</v>
      </c>
      <c r="B244">
        <v>0</v>
      </c>
      <c r="C244">
        <v>1</v>
      </c>
      <c r="D244">
        <v>7</v>
      </c>
      <c r="E244">
        <v>2</v>
      </c>
      <c r="F244">
        <v>0</v>
      </c>
      <c r="G244">
        <v>4</v>
      </c>
    </row>
    <row r="245" spans="1:7" x14ac:dyDescent="0.25">
      <c r="A245" t="s">
        <v>171</v>
      </c>
      <c r="B245">
        <v>0</v>
      </c>
      <c r="C245">
        <v>1</v>
      </c>
      <c r="D245">
        <v>8</v>
      </c>
      <c r="E245">
        <v>1</v>
      </c>
      <c r="F245">
        <v>0</v>
      </c>
      <c r="G245">
        <v>3</v>
      </c>
    </row>
    <row r="246" spans="1:7" x14ac:dyDescent="0.25">
      <c r="A246" t="s">
        <v>171</v>
      </c>
      <c r="B246">
        <v>0</v>
      </c>
      <c r="C246">
        <v>1</v>
      </c>
      <c r="D246">
        <v>9</v>
      </c>
      <c r="E246">
        <v>1</v>
      </c>
      <c r="F246">
        <v>0</v>
      </c>
      <c r="G246">
        <v>2</v>
      </c>
    </row>
    <row r="247" spans="1:7" x14ac:dyDescent="0.25">
      <c r="A247" t="s">
        <v>171</v>
      </c>
      <c r="B247">
        <v>0</v>
      </c>
      <c r="C247">
        <v>2</v>
      </c>
      <c r="D247">
        <v>3</v>
      </c>
      <c r="E247">
        <v>1</v>
      </c>
      <c r="F247">
        <v>1</v>
      </c>
      <c r="G247">
        <v>17</v>
      </c>
    </row>
    <row r="248" spans="1:7" x14ac:dyDescent="0.25">
      <c r="A248" t="s">
        <v>171</v>
      </c>
      <c r="B248">
        <v>0</v>
      </c>
      <c r="C248">
        <v>2</v>
      </c>
      <c r="D248">
        <v>4</v>
      </c>
      <c r="E248">
        <v>4</v>
      </c>
      <c r="F248">
        <v>0</v>
      </c>
      <c r="G248">
        <v>13</v>
      </c>
    </row>
    <row r="249" spans="1:7" x14ac:dyDescent="0.25">
      <c r="A249" t="s">
        <v>171</v>
      </c>
      <c r="B249">
        <v>0</v>
      </c>
      <c r="C249">
        <v>2</v>
      </c>
      <c r="D249">
        <v>5</v>
      </c>
      <c r="E249">
        <v>1</v>
      </c>
      <c r="F249">
        <v>0</v>
      </c>
      <c r="G249">
        <v>12</v>
      </c>
    </row>
    <row r="250" spans="1:7" x14ac:dyDescent="0.25">
      <c r="A250" t="s">
        <v>171</v>
      </c>
      <c r="B250">
        <v>0</v>
      </c>
      <c r="C250">
        <v>2</v>
      </c>
      <c r="D250">
        <v>6</v>
      </c>
      <c r="E250">
        <v>24</v>
      </c>
      <c r="F250">
        <v>1</v>
      </c>
      <c r="G250">
        <v>6</v>
      </c>
    </row>
    <row r="251" spans="1:7" x14ac:dyDescent="0.25">
      <c r="A251" t="s">
        <v>171</v>
      </c>
      <c r="B251">
        <v>0</v>
      </c>
      <c r="C251">
        <v>2</v>
      </c>
      <c r="D251">
        <v>7</v>
      </c>
      <c r="E251">
        <v>49</v>
      </c>
      <c r="F251">
        <v>3</v>
      </c>
      <c r="G251">
        <v>11</v>
      </c>
    </row>
    <row r="252" spans="1:7" x14ac:dyDescent="0.25">
      <c r="A252" t="s">
        <v>171</v>
      </c>
      <c r="B252">
        <v>0</v>
      </c>
      <c r="C252">
        <v>2</v>
      </c>
      <c r="D252">
        <v>8</v>
      </c>
      <c r="E252">
        <v>11</v>
      </c>
      <c r="F252">
        <v>0</v>
      </c>
      <c r="G252">
        <v>0</v>
      </c>
    </row>
    <row r="253" spans="1:7" x14ac:dyDescent="0.25">
      <c r="A253" t="s">
        <v>171</v>
      </c>
      <c r="B253">
        <v>0</v>
      </c>
      <c r="C253">
        <v>2</v>
      </c>
      <c r="D253">
        <v>9</v>
      </c>
      <c r="E253">
        <v>13</v>
      </c>
      <c r="F253">
        <v>1</v>
      </c>
      <c r="G253">
        <v>5</v>
      </c>
    </row>
    <row r="254" spans="1:7" x14ac:dyDescent="0.25">
      <c r="A254" t="s">
        <v>171</v>
      </c>
      <c r="B254">
        <v>1</v>
      </c>
      <c r="C254">
        <v>0</v>
      </c>
      <c r="D254">
        <v>5</v>
      </c>
      <c r="E254">
        <v>3</v>
      </c>
      <c r="F254">
        <v>1</v>
      </c>
      <c r="G254">
        <v>15</v>
      </c>
    </row>
    <row r="255" spans="1:7" x14ac:dyDescent="0.25">
      <c r="A255" t="s">
        <v>171</v>
      </c>
      <c r="B255">
        <v>1</v>
      </c>
      <c r="C255">
        <v>0</v>
      </c>
      <c r="D255">
        <v>8</v>
      </c>
      <c r="E255">
        <v>1</v>
      </c>
      <c r="F255">
        <v>0</v>
      </c>
      <c r="G255">
        <v>14</v>
      </c>
    </row>
    <row r="256" spans="1:7" x14ac:dyDescent="0.25">
      <c r="A256" t="s">
        <v>171</v>
      </c>
      <c r="B256">
        <v>1</v>
      </c>
      <c r="C256">
        <v>0</v>
      </c>
      <c r="D256">
        <v>9</v>
      </c>
      <c r="E256">
        <v>5</v>
      </c>
      <c r="F256">
        <v>0</v>
      </c>
      <c r="G256">
        <v>9</v>
      </c>
    </row>
    <row r="257" spans="1:7" x14ac:dyDescent="0.25">
      <c r="A257" t="s">
        <v>171</v>
      </c>
      <c r="B257">
        <v>1</v>
      </c>
      <c r="C257">
        <v>1</v>
      </c>
      <c r="D257">
        <v>6</v>
      </c>
      <c r="E257">
        <v>5</v>
      </c>
      <c r="F257">
        <v>1</v>
      </c>
      <c r="G257">
        <v>13</v>
      </c>
    </row>
    <row r="258" spans="1:7" x14ac:dyDescent="0.25">
      <c r="A258" t="s">
        <v>171</v>
      </c>
      <c r="B258">
        <v>1</v>
      </c>
      <c r="C258">
        <v>1</v>
      </c>
      <c r="D258">
        <v>8</v>
      </c>
      <c r="E258">
        <v>8</v>
      </c>
      <c r="F258">
        <v>0</v>
      </c>
      <c r="G258">
        <v>5</v>
      </c>
    </row>
    <row r="259" spans="1:7" x14ac:dyDescent="0.25">
      <c r="A259" t="s">
        <v>171</v>
      </c>
      <c r="B259">
        <v>1</v>
      </c>
      <c r="C259">
        <v>1</v>
      </c>
      <c r="D259">
        <v>9</v>
      </c>
      <c r="E259">
        <v>4</v>
      </c>
      <c r="F259">
        <v>0</v>
      </c>
      <c r="G259">
        <v>1</v>
      </c>
    </row>
    <row r="260" spans="1:7" x14ac:dyDescent="0.25">
      <c r="A260" t="s">
        <v>171</v>
      </c>
      <c r="B260">
        <v>1</v>
      </c>
      <c r="C260">
        <v>2</v>
      </c>
      <c r="D260">
        <v>7</v>
      </c>
      <c r="E260">
        <v>5</v>
      </c>
      <c r="F260">
        <v>1</v>
      </c>
      <c r="G260">
        <v>13</v>
      </c>
    </row>
    <row r="261" spans="1:7" x14ac:dyDescent="0.25">
      <c r="A261" t="s">
        <v>171</v>
      </c>
      <c r="B261">
        <v>1</v>
      </c>
      <c r="C261">
        <v>2</v>
      </c>
      <c r="D261">
        <v>8</v>
      </c>
      <c r="E261">
        <v>6</v>
      </c>
      <c r="F261">
        <v>0</v>
      </c>
      <c r="G261">
        <v>7</v>
      </c>
    </row>
    <row r="262" spans="1:7" x14ac:dyDescent="0.25">
      <c r="A262" t="s">
        <v>171</v>
      </c>
      <c r="B262">
        <v>1</v>
      </c>
      <c r="C262">
        <v>2</v>
      </c>
      <c r="D262">
        <v>9</v>
      </c>
      <c r="E262">
        <v>1</v>
      </c>
      <c r="F262">
        <v>0</v>
      </c>
      <c r="G262">
        <v>6</v>
      </c>
    </row>
    <row r="263" spans="1:7" x14ac:dyDescent="0.25">
      <c r="A263" t="s">
        <v>172</v>
      </c>
      <c r="B263">
        <v>0</v>
      </c>
      <c r="C263">
        <v>0</v>
      </c>
      <c r="D263">
        <v>0</v>
      </c>
      <c r="E263">
        <v>36</v>
      </c>
      <c r="F263">
        <v>2</v>
      </c>
      <c r="G263">
        <v>0</v>
      </c>
    </row>
    <row r="264" spans="1:7" x14ac:dyDescent="0.25">
      <c r="A264" t="s">
        <v>172</v>
      </c>
      <c r="B264">
        <v>0</v>
      </c>
      <c r="C264">
        <v>0</v>
      </c>
      <c r="D264">
        <v>1</v>
      </c>
      <c r="E264">
        <v>3</v>
      </c>
      <c r="F264">
        <v>1</v>
      </c>
      <c r="G264">
        <v>15</v>
      </c>
    </row>
    <row r="265" spans="1:7" x14ac:dyDescent="0.25">
      <c r="A265" t="s">
        <v>172</v>
      </c>
      <c r="B265">
        <v>0</v>
      </c>
      <c r="C265">
        <v>0</v>
      </c>
      <c r="D265">
        <v>2</v>
      </c>
      <c r="E265">
        <v>6</v>
      </c>
      <c r="F265">
        <v>0</v>
      </c>
      <c r="G265">
        <v>9</v>
      </c>
    </row>
    <row r="266" spans="1:7" x14ac:dyDescent="0.25">
      <c r="A266" t="s">
        <v>172</v>
      </c>
      <c r="B266">
        <v>0</v>
      </c>
      <c r="C266">
        <v>0</v>
      </c>
      <c r="D266">
        <v>3</v>
      </c>
      <c r="E266">
        <v>0</v>
      </c>
      <c r="F266">
        <v>0</v>
      </c>
      <c r="G266">
        <v>9</v>
      </c>
    </row>
    <row r="267" spans="1:7" x14ac:dyDescent="0.25">
      <c r="A267" t="s">
        <v>172</v>
      </c>
      <c r="B267">
        <v>0</v>
      </c>
      <c r="C267">
        <v>0</v>
      </c>
      <c r="D267">
        <v>4</v>
      </c>
      <c r="E267">
        <v>0</v>
      </c>
      <c r="F267">
        <v>0</v>
      </c>
      <c r="G267">
        <v>9</v>
      </c>
    </row>
    <row r="268" spans="1:7" x14ac:dyDescent="0.25">
      <c r="A268" t="s">
        <v>172</v>
      </c>
      <c r="B268">
        <v>0</v>
      </c>
      <c r="C268">
        <v>0</v>
      </c>
      <c r="D268">
        <v>5</v>
      </c>
      <c r="E268">
        <v>0</v>
      </c>
      <c r="F268">
        <v>0</v>
      </c>
      <c r="G268">
        <v>9</v>
      </c>
    </row>
    <row r="269" spans="1:7" x14ac:dyDescent="0.25">
      <c r="A269" t="s">
        <v>172</v>
      </c>
      <c r="B269">
        <v>0</v>
      </c>
      <c r="C269">
        <v>0</v>
      </c>
      <c r="D269">
        <v>6</v>
      </c>
      <c r="E269">
        <v>0</v>
      </c>
      <c r="F269">
        <v>0</v>
      </c>
      <c r="G269">
        <v>9</v>
      </c>
    </row>
    <row r="270" spans="1:7" x14ac:dyDescent="0.25">
      <c r="A270" t="s">
        <v>172</v>
      </c>
      <c r="B270">
        <v>0</v>
      </c>
      <c r="C270">
        <v>0</v>
      </c>
      <c r="D270">
        <v>7</v>
      </c>
      <c r="E270">
        <v>1</v>
      </c>
      <c r="F270">
        <v>0</v>
      </c>
      <c r="G270">
        <v>8</v>
      </c>
    </row>
    <row r="271" spans="1:7" x14ac:dyDescent="0.25">
      <c r="A271" t="s">
        <v>172</v>
      </c>
      <c r="B271">
        <v>0</v>
      </c>
      <c r="C271">
        <v>0</v>
      </c>
      <c r="D271">
        <v>8</v>
      </c>
      <c r="E271">
        <v>0</v>
      </c>
      <c r="F271">
        <v>0</v>
      </c>
      <c r="G271">
        <v>8</v>
      </c>
    </row>
    <row r="272" spans="1:7" x14ac:dyDescent="0.25">
      <c r="A272" t="s">
        <v>172</v>
      </c>
      <c r="B272">
        <v>0</v>
      </c>
      <c r="C272">
        <v>0</v>
      </c>
      <c r="D272">
        <v>9</v>
      </c>
      <c r="E272">
        <v>0</v>
      </c>
      <c r="F272">
        <v>0</v>
      </c>
      <c r="G272">
        <v>8</v>
      </c>
    </row>
    <row r="273" spans="1:7" x14ac:dyDescent="0.25">
      <c r="A273" t="s">
        <v>172</v>
      </c>
      <c r="B273">
        <v>0</v>
      </c>
      <c r="C273">
        <v>1</v>
      </c>
      <c r="D273">
        <v>0</v>
      </c>
      <c r="E273">
        <v>6</v>
      </c>
      <c r="F273">
        <v>1</v>
      </c>
      <c r="G273">
        <v>12</v>
      </c>
    </row>
    <row r="274" spans="1:7" x14ac:dyDescent="0.25">
      <c r="A274" t="s">
        <v>172</v>
      </c>
      <c r="B274">
        <v>0</v>
      </c>
      <c r="C274">
        <v>1</v>
      </c>
      <c r="D274">
        <v>1</v>
      </c>
      <c r="E274">
        <v>4</v>
      </c>
      <c r="F274">
        <v>0</v>
      </c>
      <c r="G274">
        <v>8</v>
      </c>
    </row>
    <row r="275" spans="1:7" x14ac:dyDescent="0.25">
      <c r="A275" t="s">
        <v>172</v>
      </c>
      <c r="B275">
        <v>0</v>
      </c>
      <c r="C275">
        <v>1</v>
      </c>
      <c r="D275">
        <v>2</v>
      </c>
      <c r="E275">
        <v>7</v>
      </c>
      <c r="F275">
        <v>0</v>
      </c>
      <c r="G275">
        <v>1</v>
      </c>
    </row>
    <row r="276" spans="1:7" x14ac:dyDescent="0.25">
      <c r="A276" t="s">
        <v>172</v>
      </c>
      <c r="B276">
        <v>0</v>
      </c>
      <c r="C276">
        <v>1</v>
      </c>
      <c r="D276">
        <v>3</v>
      </c>
      <c r="E276">
        <v>3</v>
      </c>
      <c r="F276">
        <v>1</v>
      </c>
      <c r="G276">
        <v>16</v>
      </c>
    </row>
    <row r="277" spans="1:7" x14ac:dyDescent="0.25">
      <c r="A277" t="s">
        <v>172</v>
      </c>
      <c r="B277">
        <v>0</v>
      </c>
      <c r="C277">
        <v>1</v>
      </c>
      <c r="D277">
        <v>4</v>
      </c>
      <c r="E277">
        <v>8</v>
      </c>
      <c r="F277">
        <v>0</v>
      </c>
      <c r="G277">
        <v>8</v>
      </c>
    </row>
    <row r="278" spans="1:7" x14ac:dyDescent="0.25">
      <c r="A278" t="s">
        <v>172</v>
      </c>
      <c r="B278">
        <v>0</v>
      </c>
      <c r="C278">
        <v>1</v>
      </c>
      <c r="D278">
        <v>5</v>
      </c>
      <c r="E278">
        <v>10</v>
      </c>
      <c r="F278">
        <v>1</v>
      </c>
      <c r="G278">
        <v>16</v>
      </c>
    </row>
    <row r="279" spans="1:7" x14ac:dyDescent="0.25">
      <c r="A279" t="s">
        <v>172</v>
      </c>
      <c r="B279">
        <v>0</v>
      </c>
      <c r="C279">
        <v>1</v>
      </c>
      <c r="D279">
        <v>6</v>
      </c>
      <c r="E279">
        <v>10</v>
      </c>
      <c r="F279">
        <v>0</v>
      </c>
      <c r="G279">
        <v>6</v>
      </c>
    </row>
    <row r="280" spans="1:7" x14ac:dyDescent="0.25">
      <c r="A280" t="s">
        <v>172</v>
      </c>
      <c r="B280">
        <v>0</v>
      </c>
      <c r="C280">
        <v>1</v>
      </c>
      <c r="D280">
        <v>7</v>
      </c>
      <c r="E280">
        <v>11</v>
      </c>
      <c r="F280">
        <v>1</v>
      </c>
      <c r="G280">
        <v>13</v>
      </c>
    </row>
    <row r="281" spans="1:7" x14ac:dyDescent="0.25">
      <c r="A281" t="s">
        <v>172</v>
      </c>
      <c r="B281">
        <v>0</v>
      </c>
      <c r="C281">
        <v>1</v>
      </c>
      <c r="D281">
        <v>8</v>
      </c>
      <c r="E281">
        <v>10</v>
      </c>
      <c r="F281">
        <v>0</v>
      </c>
      <c r="G281">
        <v>3</v>
      </c>
    </row>
    <row r="282" spans="1:7" x14ac:dyDescent="0.25">
      <c r="A282" t="s">
        <v>172</v>
      </c>
      <c r="B282">
        <v>0</v>
      </c>
      <c r="C282">
        <v>1</v>
      </c>
      <c r="D282">
        <v>9</v>
      </c>
      <c r="E282">
        <v>14</v>
      </c>
      <c r="F282">
        <v>1</v>
      </c>
      <c r="G282">
        <v>7</v>
      </c>
    </row>
    <row r="283" spans="1:7" x14ac:dyDescent="0.25">
      <c r="A283" t="s">
        <v>172</v>
      </c>
      <c r="B283">
        <v>0</v>
      </c>
      <c r="C283">
        <v>2</v>
      </c>
      <c r="D283">
        <v>3</v>
      </c>
      <c r="E283">
        <v>7</v>
      </c>
      <c r="F283">
        <v>1</v>
      </c>
      <c r="G283">
        <v>11</v>
      </c>
    </row>
    <row r="284" spans="1:7" x14ac:dyDescent="0.25">
      <c r="A284" t="s">
        <v>172</v>
      </c>
      <c r="B284">
        <v>0</v>
      </c>
      <c r="C284">
        <v>2</v>
      </c>
      <c r="D284">
        <v>4</v>
      </c>
      <c r="E284">
        <v>12</v>
      </c>
      <c r="F284">
        <v>1</v>
      </c>
      <c r="G284">
        <v>17</v>
      </c>
    </row>
    <row r="285" spans="1:7" x14ac:dyDescent="0.25">
      <c r="A285" t="s">
        <v>172</v>
      </c>
      <c r="B285">
        <v>0</v>
      </c>
      <c r="C285">
        <v>2</v>
      </c>
      <c r="D285">
        <v>5</v>
      </c>
      <c r="E285">
        <v>12</v>
      </c>
      <c r="F285">
        <v>0</v>
      </c>
      <c r="G285">
        <v>5</v>
      </c>
    </row>
    <row r="286" spans="1:7" x14ac:dyDescent="0.25">
      <c r="A286" t="s">
        <v>172</v>
      </c>
      <c r="B286">
        <v>0</v>
      </c>
      <c r="C286">
        <v>2</v>
      </c>
      <c r="D286">
        <v>6</v>
      </c>
      <c r="E286">
        <v>16</v>
      </c>
      <c r="F286">
        <v>1</v>
      </c>
      <c r="G286">
        <v>7</v>
      </c>
    </row>
    <row r="287" spans="1:7" x14ac:dyDescent="0.25">
      <c r="A287" t="s">
        <v>172</v>
      </c>
      <c r="B287">
        <v>0</v>
      </c>
      <c r="C287">
        <v>2</v>
      </c>
      <c r="D287">
        <v>9</v>
      </c>
      <c r="E287">
        <v>18</v>
      </c>
      <c r="F287">
        <v>1</v>
      </c>
      <c r="G287">
        <v>7</v>
      </c>
    </row>
    <row r="288" spans="1:7" x14ac:dyDescent="0.25">
      <c r="A288" t="s">
        <v>172</v>
      </c>
      <c r="B288">
        <v>1</v>
      </c>
      <c r="C288">
        <v>0</v>
      </c>
      <c r="D288">
        <v>5</v>
      </c>
      <c r="E288">
        <v>2</v>
      </c>
      <c r="F288">
        <v>1</v>
      </c>
      <c r="G288">
        <v>16</v>
      </c>
    </row>
    <row r="289" spans="1:7" x14ac:dyDescent="0.25">
      <c r="A289" t="s">
        <v>172</v>
      </c>
      <c r="B289">
        <v>1</v>
      </c>
      <c r="C289">
        <v>0</v>
      </c>
      <c r="D289">
        <v>7</v>
      </c>
      <c r="E289">
        <v>22</v>
      </c>
      <c r="F289">
        <v>1</v>
      </c>
      <c r="G289">
        <v>12</v>
      </c>
    </row>
    <row r="290" spans="1:7" x14ac:dyDescent="0.25">
      <c r="A290" t="s">
        <v>172</v>
      </c>
      <c r="B290">
        <v>1</v>
      </c>
      <c r="C290">
        <v>0</v>
      </c>
      <c r="D290">
        <v>8</v>
      </c>
      <c r="E290">
        <v>15</v>
      </c>
      <c r="F290">
        <v>1</v>
      </c>
      <c r="G290">
        <v>15</v>
      </c>
    </row>
    <row r="291" spans="1:7" x14ac:dyDescent="0.25">
      <c r="A291" t="s">
        <v>172</v>
      </c>
      <c r="B291">
        <v>1</v>
      </c>
      <c r="C291">
        <v>0</v>
      </c>
      <c r="D291">
        <v>9</v>
      </c>
      <c r="E291">
        <v>1</v>
      </c>
      <c r="F291">
        <v>0</v>
      </c>
      <c r="G291">
        <v>14</v>
      </c>
    </row>
    <row r="292" spans="1:7" x14ac:dyDescent="0.25">
      <c r="A292" t="s">
        <v>172</v>
      </c>
      <c r="B292">
        <v>1</v>
      </c>
      <c r="C292">
        <v>1</v>
      </c>
      <c r="D292">
        <v>6</v>
      </c>
      <c r="E292">
        <v>2</v>
      </c>
      <c r="F292">
        <v>1</v>
      </c>
      <c r="G292">
        <v>16</v>
      </c>
    </row>
    <row r="293" spans="1:7" x14ac:dyDescent="0.25">
      <c r="A293" t="s">
        <v>172</v>
      </c>
      <c r="B293">
        <v>1</v>
      </c>
      <c r="C293">
        <v>1</v>
      </c>
      <c r="D293">
        <v>8</v>
      </c>
      <c r="E293">
        <v>28</v>
      </c>
      <c r="F293">
        <v>1</v>
      </c>
      <c r="G293">
        <v>6</v>
      </c>
    </row>
    <row r="294" spans="1:7" x14ac:dyDescent="0.25">
      <c r="A294" t="s">
        <v>172</v>
      </c>
      <c r="B294">
        <v>1</v>
      </c>
      <c r="C294">
        <v>1</v>
      </c>
      <c r="D294">
        <v>9</v>
      </c>
      <c r="E294">
        <v>18</v>
      </c>
      <c r="F294">
        <v>1</v>
      </c>
      <c r="G294">
        <v>6</v>
      </c>
    </row>
    <row r="295" spans="1:7" x14ac:dyDescent="0.25">
      <c r="A295" t="s">
        <v>172</v>
      </c>
      <c r="B295">
        <v>1</v>
      </c>
      <c r="C295">
        <v>2</v>
      </c>
      <c r="D295">
        <v>7</v>
      </c>
      <c r="E295">
        <v>3</v>
      </c>
      <c r="F295">
        <v>1</v>
      </c>
      <c r="G295">
        <v>15</v>
      </c>
    </row>
    <row r="296" spans="1:7" x14ac:dyDescent="0.25">
      <c r="A296" t="s">
        <v>172</v>
      </c>
      <c r="B296">
        <v>1</v>
      </c>
      <c r="C296">
        <v>2</v>
      </c>
      <c r="D296">
        <v>8</v>
      </c>
      <c r="E296">
        <v>1</v>
      </c>
      <c r="F296">
        <v>0</v>
      </c>
      <c r="G296">
        <v>14</v>
      </c>
    </row>
    <row r="297" spans="1:7" x14ac:dyDescent="0.25">
      <c r="A297" t="s">
        <v>173</v>
      </c>
      <c r="B297">
        <v>0</v>
      </c>
      <c r="C297">
        <v>0</v>
      </c>
      <c r="D297">
        <v>0</v>
      </c>
      <c r="E297">
        <v>26</v>
      </c>
      <c r="F297">
        <v>2</v>
      </c>
      <c r="G297">
        <v>10</v>
      </c>
    </row>
    <row r="298" spans="1:7" x14ac:dyDescent="0.25">
      <c r="A298" t="s">
        <v>173</v>
      </c>
      <c r="B298">
        <v>0</v>
      </c>
      <c r="C298">
        <v>0</v>
      </c>
      <c r="D298">
        <v>1</v>
      </c>
      <c r="E298">
        <v>2</v>
      </c>
      <c r="F298">
        <v>0</v>
      </c>
      <c r="G298">
        <v>8</v>
      </c>
    </row>
    <row r="299" spans="1:7" x14ac:dyDescent="0.25">
      <c r="A299" t="s">
        <v>173</v>
      </c>
      <c r="B299">
        <v>0</v>
      </c>
      <c r="C299">
        <v>0</v>
      </c>
      <c r="D299">
        <v>2</v>
      </c>
      <c r="E299">
        <v>3</v>
      </c>
      <c r="F299">
        <v>0</v>
      </c>
      <c r="G299">
        <v>5</v>
      </c>
    </row>
    <row r="300" spans="1:7" x14ac:dyDescent="0.25">
      <c r="A300" t="s">
        <v>173</v>
      </c>
      <c r="B300">
        <v>0</v>
      </c>
      <c r="C300">
        <v>0</v>
      </c>
      <c r="D300">
        <v>3</v>
      </c>
      <c r="E300">
        <v>3</v>
      </c>
      <c r="F300">
        <v>0</v>
      </c>
      <c r="G300">
        <v>2</v>
      </c>
    </row>
    <row r="301" spans="1:7" x14ac:dyDescent="0.25">
      <c r="A301" t="s">
        <v>173</v>
      </c>
      <c r="B301">
        <v>0</v>
      </c>
      <c r="C301">
        <v>0</v>
      </c>
      <c r="D301">
        <v>4</v>
      </c>
      <c r="E301">
        <v>3</v>
      </c>
      <c r="F301">
        <v>1</v>
      </c>
      <c r="G301">
        <v>17</v>
      </c>
    </row>
    <row r="302" spans="1:7" x14ac:dyDescent="0.25">
      <c r="A302" t="s">
        <v>173</v>
      </c>
      <c r="B302">
        <v>0</v>
      </c>
      <c r="C302">
        <v>0</v>
      </c>
      <c r="D302">
        <v>5</v>
      </c>
      <c r="E302">
        <v>5</v>
      </c>
      <c r="F302">
        <v>0</v>
      </c>
      <c r="G302">
        <v>12</v>
      </c>
    </row>
    <row r="303" spans="1:7" x14ac:dyDescent="0.25">
      <c r="A303" t="s">
        <v>173</v>
      </c>
      <c r="B303">
        <v>0</v>
      </c>
      <c r="C303">
        <v>0</v>
      </c>
      <c r="D303">
        <v>6</v>
      </c>
      <c r="E303">
        <v>3</v>
      </c>
      <c r="F303">
        <v>0</v>
      </c>
      <c r="G303">
        <v>9</v>
      </c>
    </row>
    <row r="304" spans="1:7" x14ac:dyDescent="0.25">
      <c r="A304" t="s">
        <v>173</v>
      </c>
      <c r="B304">
        <v>0</v>
      </c>
      <c r="C304">
        <v>0</v>
      </c>
      <c r="D304">
        <v>7</v>
      </c>
      <c r="E304">
        <v>0</v>
      </c>
      <c r="F304">
        <v>0</v>
      </c>
      <c r="G304">
        <v>9</v>
      </c>
    </row>
    <row r="305" spans="1:7" x14ac:dyDescent="0.25">
      <c r="A305" t="s">
        <v>173</v>
      </c>
      <c r="B305">
        <v>0</v>
      </c>
      <c r="C305">
        <v>0</v>
      </c>
      <c r="D305">
        <v>8</v>
      </c>
      <c r="E305">
        <v>0</v>
      </c>
      <c r="F305">
        <v>0</v>
      </c>
      <c r="G305">
        <v>9</v>
      </c>
    </row>
    <row r="306" spans="1:7" x14ac:dyDescent="0.25">
      <c r="A306" t="s">
        <v>173</v>
      </c>
      <c r="B306">
        <v>0</v>
      </c>
      <c r="C306">
        <v>0</v>
      </c>
      <c r="D306">
        <v>9</v>
      </c>
      <c r="E306">
        <v>0</v>
      </c>
      <c r="F306">
        <v>0</v>
      </c>
      <c r="G306">
        <v>9</v>
      </c>
    </row>
    <row r="307" spans="1:7" x14ac:dyDescent="0.25">
      <c r="A307" t="s">
        <v>173</v>
      </c>
      <c r="B307">
        <v>0</v>
      </c>
      <c r="C307">
        <v>1</v>
      </c>
      <c r="D307">
        <v>0</v>
      </c>
      <c r="E307">
        <v>2</v>
      </c>
      <c r="F307">
        <v>1</v>
      </c>
      <c r="G307">
        <v>16</v>
      </c>
    </row>
    <row r="308" spans="1:7" x14ac:dyDescent="0.25">
      <c r="A308" t="s">
        <v>173</v>
      </c>
      <c r="B308">
        <v>0</v>
      </c>
      <c r="C308">
        <v>1</v>
      </c>
      <c r="D308">
        <v>1</v>
      </c>
      <c r="E308">
        <v>1</v>
      </c>
      <c r="F308">
        <v>0</v>
      </c>
      <c r="G308">
        <v>15</v>
      </c>
    </row>
    <row r="309" spans="1:7" x14ac:dyDescent="0.25">
      <c r="A309" t="s">
        <v>173</v>
      </c>
      <c r="B309">
        <v>0</v>
      </c>
      <c r="C309">
        <v>1</v>
      </c>
      <c r="D309">
        <v>2</v>
      </c>
      <c r="E309">
        <v>2</v>
      </c>
      <c r="F309">
        <v>0</v>
      </c>
      <c r="G309">
        <v>13</v>
      </c>
    </row>
    <row r="310" spans="1:7" x14ac:dyDescent="0.25">
      <c r="A310" t="s">
        <v>173</v>
      </c>
      <c r="B310">
        <v>0</v>
      </c>
      <c r="C310">
        <v>1</v>
      </c>
      <c r="D310">
        <v>3</v>
      </c>
      <c r="E310">
        <v>3</v>
      </c>
      <c r="F310">
        <v>0</v>
      </c>
      <c r="G310">
        <v>10</v>
      </c>
    </row>
    <row r="311" spans="1:7" x14ac:dyDescent="0.25">
      <c r="A311" t="s">
        <v>173</v>
      </c>
      <c r="B311">
        <v>0</v>
      </c>
      <c r="C311">
        <v>1</v>
      </c>
      <c r="D311">
        <v>4</v>
      </c>
      <c r="E311">
        <v>6</v>
      </c>
      <c r="F311">
        <v>0</v>
      </c>
      <c r="G311">
        <v>4</v>
      </c>
    </row>
    <row r="312" spans="1:7" x14ac:dyDescent="0.25">
      <c r="A312" t="s">
        <v>173</v>
      </c>
      <c r="B312">
        <v>0</v>
      </c>
      <c r="C312">
        <v>1</v>
      </c>
      <c r="D312">
        <v>5</v>
      </c>
      <c r="E312">
        <v>4</v>
      </c>
      <c r="F312">
        <v>0</v>
      </c>
      <c r="G312">
        <v>0</v>
      </c>
    </row>
    <row r="313" spans="1:7" x14ac:dyDescent="0.25">
      <c r="A313" t="s">
        <v>173</v>
      </c>
      <c r="B313">
        <v>0</v>
      </c>
      <c r="C313">
        <v>1</v>
      </c>
      <c r="D313">
        <v>6</v>
      </c>
      <c r="E313">
        <v>7</v>
      </c>
      <c r="F313">
        <v>1</v>
      </c>
      <c r="G313">
        <v>11</v>
      </c>
    </row>
    <row r="314" spans="1:7" x14ac:dyDescent="0.25">
      <c r="A314" t="s">
        <v>173</v>
      </c>
      <c r="B314">
        <v>0</v>
      </c>
      <c r="C314">
        <v>1</v>
      </c>
      <c r="D314">
        <v>7</v>
      </c>
      <c r="E314">
        <v>11</v>
      </c>
      <c r="F314">
        <v>0</v>
      </c>
      <c r="G314">
        <v>0</v>
      </c>
    </row>
    <row r="315" spans="1:7" x14ac:dyDescent="0.25">
      <c r="A315" t="s">
        <v>173</v>
      </c>
      <c r="B315">
        <v>0</v>
      </c>
      <c r="C315">
        <v>1</v>
      </c>
      <c r="D315">
        <v>8</v>
      </c>
      <c r="E315">
        <v>16</v>
      </c>
      <c r="F315">
        <v>1</v>
      </c>
      <c r="G315">
        <v>2</v>
      </c>
    </row>
    <row r="316" spans="1:7" x14ac:dyDescent="0.25">
      <c r="A316" t="s">
        <v>173</v>
      </c>
      <c r="B316">
        <v>0</v>
      </c>
      <c r="C316">
        <v>1</v>
      </c>
      <c r="D316">
        <v>9</v>
      </c>
      <c r="E316">
        <v>23</v>
      </c>
      <c r="F316">
        <v>2</v>
      </c>
      <c r="G316">
        <v>15</v>
      </c>
    </row>
    <row r="317" spans="1:7" x14ac:dyDescent="0.25">
      <c r="A317" t="s">
        <v>173</v>
      </c>
      <c r="B317">
        <v>0</v>
      </c>
      <c r="C317">
        <v>2</v>
      </c>
      <c r="D317">
        <v>3</v>
      </c>
      <c r="E317">
        <v>1</v>
      </c>
      <c r="F317">
        <v>1</v>
      </c>
      <c r="G317">
        <v>17</v>
      </c>
    </row>
    <row r="318" spans="1:7" x14ac:dyDescent="0.25">
      <c r="A318" t="s">
        <v>173</v>
      </c>
      <c r="B318">
        <v>0</v>
      </c>
      <c r="C318">
        <v>2</v>
      </c>
      <c r="D318">
        <v>4</v>
      </c>
      <c r="E318">
        <v>4</v>
      </c>
      <c r="F318">
        <v>0</v>
      </c>
      <c r="G318">
        <v>13</v>
      </c>
    </row>
    <row r="319" spans="1:7" x14ac:dyDescent="0.25">
      <c r="A319" t="s">
        <v>173</v>
      </c>
      <c r="B319">
        <v>0</v>
      </c>
      <c r="C319">
        <v>2</v>
      </c>
      <c r="D319">
        <v>5</v>
      </c>
      <c r="E319">
        <v>1</v>
      </c>
      <c r="F319">
        <v>0</v>
      </c>
      <c r="G319">
        <v>12</v>
      </c>
    </row>
    <row r="320" spans="1:7" x14ac:dyDescent="0.25">
      <c r="A320" t="s">
        <v>173</v>
      </c>
      <c r="B320">
        <v>0</v>
      </c>
      <c r="C320">
        <v>2</v>
      </c>
      <c r="D320">
        <v>6</v>
      </c>
      <c r="E320">
        <v>8</v>
      </c>
      <c r="F320">
        <v>0</v>
      </c>
      <c r="G320">
        <v>4</v>
      </c>
    </row>
    <row r="321" spans="1:7" x14ac:dyDescent="0.25">
      <c r="A321" t="s">
        <v>173</v>
      </c>
      <c r="B321">
        <v>0</v>
      </c>
      <c r="C321">
        <v>2</v>
      </c>
      <c r="D321">
        <v>7</v>
      </c>
      <c r="E321">
        <v>5</v>
      </c>
      <c r="F321">
        <v>1</v>
      </c>
      <c r="G321">
        <v>17</v>
      </c>
    </row>
    <row r="322" spans="1:7" x14ac:dyDescent="0.25">
      <c r="A322" t="s">
        <v>173</v>
      </c>
      <c r="B322">
        <v>0</v>
      </c>
      <c r="C322">
        <v>2</v>
      </c>
      <c r="D322">
        <v>8</v>
      </c>
      <c r="E322">
        <v>4</v>
      </c>
      <c r="F322">
        <v>0</v>
      </c>
      <c r="G322">
        <v>13</v>
      </c>
    </row>
    <row r="323" spans="1:7" x14ac:dyDescent="0.25">
      <c r="A323" t="s">
        <v>173</v>
      </c>
      <c r="B323">
        <v>0</v>
      </c>
      <c r="C323">
        <v>2</v>
      </c>
      <c r="D323">
        <v>9</v>
      </c>
      <c r="E323">
        <v>12</v>
      </c>
      <c r="F323">
        <v>0</v>
      </c>
      <c r="G323">
        <v>1</v>
      </c>
    </row>
    <row r="324" spans="1:7" x14ac:dyDescent="0.25">
      <c r="A324" t="s">
        <v>173</v>
      </c>
      <c r="B324">
        <v>1</v>
      </c>
      <c r="C324">
        <v>0</v>
      </c>
      <c r="D324">
        <v>5</v>
      </c>
      <c r="E324">
        <v>1</v>
      </c>
      <c r="F324">
        <v>1</v>
      </c>
      <c r="G324">
        <v>17</v>
      </c>
    </row>
    <row r="325" spans="1:7" x14ac:dyDescent="0.25">
      <c r="A325" t="s">
        <v>173</v>
      </c>
      <c r="B325">
        <v>1</v>
      </c>
      <c r="C325">
        <v>0</v>
      </c>
      <c r="D325">
        <v>7</v>
      </c>
      <c r="E325">
        <v>2</v>
      </c>
      <c r="F325">
        <v>0</v>
      </c>
      <c r="G325">
        <v>15</v>
      </c>
    </row>
    <row r="326" spans="1:7" x14ac:dyDescent="0.25">
      <c r="A326" t="s">
        <v>173</v>
      </c>
      <c r="B326">
        <v>1</v>
      </c>
      <c r="C326">
        <v>0</v>
      </c>
      <c r="D326">
        <v>8</v>
      </c>
      <c r="E326">
        <v>1</v>
      </c>
      <c r="F326">
        <v>0</v>
      </c>
      <c r="G326">
        <v>14</v>
      </c>
    </row>
    <row r="327" spans="1:7" x14ac:dyDescent="0.25">
      <c r="A327" t="s">
        <v>173</v>
      </c>
      <c r="B327">
        <v>1</v>
      </c>
      <c r="C327">
        <v>0</v>
      </c>
      <c r="D327">
        <v>9</v>
      </c>
      <c r="E327">
        <v>1</v>
      </c>
      <c r="F327">
        <v>0</v>
      </c>
      <c r="G327">
        <v>13</v>
      </c>
    </row>
    <row r="328" spans="1:7" x14ac:dyDescent="0.25">
      <c r="A328" t="s">
        <v>173</v>
      </c>
      <c r="B328">
        <v>1</v>
      </c>
      <c r="C328">
        <v>1</v>
      </c>
      <c r="D328">
        <v>6</v>
      </c>
      <c r="E328">
        <v>1</v>
      </c>
      <c r="F328">
        <v>1</v>
      </c>
      <c r="G328">
        <v>17</v>
      </c>
    </row>
    <row r="329" spans="1:7" x14ac:dyDescent="0.25">
      <c r="A329" t="s">
        <v>173</v>
      </c>
      <c r="B329">
        <v>1</v>
      </c>
      <c r="C329">
        <v>1</v>
      </c>
      <c r="D329">
        <v>8</v>
      </c>
      <c r="E329">
        <v>5</v>
      </c>
      <c r="F329">
        <v>0</v>
      </c>
      <c r="G329">
        <v>12</v>
      </c>
    </row>
    <row r="330" spans="1:7" x14ac:dyDescent="0.25">
      <c r="A330" t="s">
        <v>173</v>
      </c>
      <c r="B330">
        <v>1</v>
      </c>
      <c r="C330">
        <v>1</v>
      </c>
      <c r="D330">
        <v>9</v>
      </c>
      <c r="E330">
        <v>2</v>
      </c>
      <c r="F330">
        <v>0</v>
      </c>
      <c r="G330">
        <v>10</v>
      </c>
    </row>
    <row r="331" spans="1:7" x14ac:dyDescent="0.25">
      <c r="A331" t="s">
        <v>173</v>
      </c>
      <c r="B331">
        <v>1</v>
      </c>
      <c r="C331">
        <v>2</v>
      </c>
      <c r="D331">
        <v>7</v>
      </c>
      <c r="E331">
        <v>2</v>
      </c>
      <c r="F331">
        <v>1</v>
      </c>
      <c r="G331">
        <v>16</v>
      </c>
    </row>
    <row r="332" spans="1:7" x14ac:dyDescent="0.25">
      <c r="A332" t="s">
        <v>173</v>
      </c>
      <c r="B332">
        <v>1</v>
      </c>
      <c r="C332">
        <v>2</v>
      </c>
      <c r="D332">
        <v>8</v>
      </c>
      <c r="E332">
        <v>8</v>
      </c>
      <c r="F332">
        <v>0</v>
      </c>
      <c r="G332">
        <v>8</v>
      </c>
    </row>
    <row r="333" spans="1:7" x14ac:dyDescent="0.25">
      <c r="A333" t="s">
        <v>173</v>
      </c>
      <c r="B333">
        <v>1</v>
      </c>
      <c r="C333">
        <v>2</v>
      </c>
      <c r="D333">
        <v>9</v>
      </c>
      <c r="E333">
        <v>2</v>
      </c>
      <c r="F333">
        <v>0</v>
      </c>
      <c r="G333">
        <v>6</v>
      </c>
    </row>
    <row r="334" spans="1:7" x14ac:dyDescent="0.25">
      <c r="A334" t="s">
        <v>137</v>
      </c>
      <c r="B334">
        <v>0</v>
      </c>
      <c r="C334">
        <v>0</v>
      </c>
      <c r="D334">
        <v>0</v>
      </c>
      <c r="E334">
        <v>14</v>
      </c>
      <c r="F334">
        <v>1</v>
      </c>
      <c r="G334">
        <v>4</v>
      </c>
    </row>
    <row r="335" spans="1:7" x14ac:dyDescent="0.25">
      <c r="A335" t="s">
        <v>137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3</v>
      </c>
    </row>
    <row r="336" spans="1:7" x14ac:dyDescent="0.25">
      <c r="A336" t="s">
        <v>137</v>
      </c>
      <c r="B336">
        <v>0</v>
      </c>
      <c r="C336">
        <v>0</v>
      </c>
      <c r="D336">
        <v>2</v>
      </c>
      <c r="E336">
        <v>1</v>
      </c>
      <c r="F336">
        <v>0</v>
      </c>
      <c r="G336">
        <v>2</v>
      </c>
    </row>
    <row r="337" spans="1:7" x14ac:dyDescent="0.25">
      <c r="A337" t="s">
        <v>137</v>
      </c>
      <c r="B337">
        <v>0</v>
      </c>
      <c r="C337">
        <v>0</v>
      </c>
      <c r="D337">
        <v>3</v>
      </c>
      <c r="E337">
        <v>1</v>
      </c>
      <c r="F337">
        <v>0</v>
      </c>
      <c r="G337">
        <v>1</v>
      </c>
    </row>
    <row r="338" spans="1:7" x14ac:dyDescent="0.25">
      <c r="A338" t="s">
        <v>137</v>
      </c>
      <c r="B338">
        <v>0</v>
      </c>
      <c r="C338">
        <v>0</v>
      </c>
      <c r="D338">
        <v>4</v>
      </c>
      <c r="E338">
        <v>0</v>
      </c>
      <c r="F338">
        <v>0</v>
      </c>
      <c r="G338">
        <v>1</v>
      </c>
    </row>
    <row r="339" spans="1:7" x14ac:dyDescent="0.25">
      <c r="A339" t="s">
        <v>137</v>
      </c>
      <c r="B339">
        <v>0</v>
      </c>
      <c r="C339">
        <v>0</v>
      </c>
      <c r="D339">
        <v>5</v>
      </c>
      <c r="E339">
        <v>0</v>
      </c>
      <c r="F339">
        <v>0</v>
      </c>
      <c r="G339">
        <v>1</v>
      </c>
    </row>
    <row r="340" spans="1:7" x14ac:dyDescent="0.25">
      <c r="A340" t="s">
        <v>137</v>
      </c>
      <c r="B340">
        <v>0</v>
      </c>
      <c r="C340">
        <v>0</v>
      </c>
      <c r="D340">
        <v>6</v>
      </c>
      <c r="E340">
        <v>0</v>
      </c>
      <c r="F340">
        <v>0</v>
      </c>
      <c r="G340">
        <v>1</v>
      </c>
    </row>
    <row r="341" spans="1:7" x14ac:dyDescent="0.25">
      <c r="A341" t="s">
        <v>137</v>
      </c>
      <c r="B341">
        <v>0</v>
      </c>
      <c r="C341">
        <v>0</v>
      </c>
      <c r="D341">
        <v>7</v>
      </c>
      <c r="E341">
        <v>0</v>
      </c>
      <c r="F341">
        <v>0</v>
      </c>
      <c r="G341">
        <v>1</v>
      </c>
    </row>
    <row r="342" spans="1:7" x14ac:dyDescent="0.25">
      <c r="A342" t="s">
        <v>137</v>
      </c>
      <c r="B342">
        <v>0</v>
      </c>
      <c r="C342">
        <v>0</v>
      </c>
      <c r="D342">
        <v>8</v>
      </c>
      <c r="E342">
        <v>0</v>
      </c>
      <c r="F342">
        <v>0</v>
      </c>
      <c r="G342">
        <v>1</v>
      </c>
    </row>
    <row r="343" spans="1:7" x14ac:dyDescent="0.25">
      <c r="A343" t="s">
        <v>137</v>
      </c>
      <c r="B343">
        <v>0</v>
      </c>
      <c r="C343">
        <v>0</v>
      </c>
      <c r="D343">
        <v>9</v>
      </c>
      <c r="E343">
        <v>0</v>
      </c>
      <c r="F343">
        <v>0</v>
      </c>
      <c r="G343">
        <v>1</v>
      </c>
    </row>
    <row r="344" spans="1:7" x14ac:dyDescent="0.25">
      <c r="A344" t="s">
        <v>137</v>
      </c>
      <c r="B344">
        <v>0</v>
      </c>
      <c r="C344">
        <v>1</v>
      </c>
      <c r="D344">
        <v>0</v>
      </c>
      <c r="E344">
        <v>7</v>
      </c>
      <c r="F344">
        <v>1</v>
      </c>
      <c r="G344">
        <v>11</v>
      </c>
    </row>
    <row r="345" spans="1:7" x14ac:dyDescent="0.25">
      <c r="A345" t="s">
        <v>137</v>
      </c>
      <c r="B345">
        <v>0</v>
      </c>
      <c r="C345">
        <v>1</v>
      </c>
      <c r="D345">
        <v>1</v>
      </c>
      <c r="E345">
        <v>3</v>
      </c>
      <c r="F345">
        <v>0</v>
      </c>
      <c r="G345">
        <v>8</v>
      </c>
    </row>
    <row r="346" spans="1:7" x14ac:dyDescent="0.25">
      <c r="A346" t="s">
        <v>137</v>
      </c>
      <c r="B346">
        <v>0</v>
      </c>
      <c r="C346">
        <v>1</v>
      </c>
      <c r="D346">
        <v>2</v>
      </c>
      <c r="E346">
        <v>1</v>
      </c>
      <c r="F346">
        <v>0</v>
      </c>
      <c r="G346">
        <v>7</v>
      </c>
    </row>
    <row r="347" spans="1:7" x14ac:dyDescent="0.25">
      <c r="A347" t="s">
        <v>137</v>
      </c>
      <c r="B347">
        <v>0</v>
      </c>
      <c r="C347">
        <v>1</v>
      </c>
      <c r="D347">
        <v>3</v>
      </c>
      <c r="E347">
        <v>4</v>
      </c>
      <c r="F347">
        <v>0</v>
      </c>
      <c r="G347">
        <v>3</v>
      </c>
    </row>
    <row r="348" spans="1:7" x14ac:dyDescent="0.25">
      <c r="A348" t="s">
        <v>137</v>
      </c>
      <c r="B348">
        <v>0</v>
      </c>
      <c r="C348">
        <v>1</v>
      </c>
      <c r="D348">
        <v>5</v>
      </c>
      <c r="E348">
        <v>6</v>
      </c>
      <c r="F348">
        <v>1</v>
      </c>
      <c r="G348">
        <v>15</v>
      </c>
    </row>
    <row r="349" spans="1:7" x14ac:dyDescent="0.25">
      <c r="A349" t="s">
        <v>137</v>
      </c>
      <c r="B349">
        <v>0</v>
      </c>
      <c r="C349">
        <v>1</v>
      </c>
      <c r="D349">
        <v>6</v>
      </c>
      <c r="E349">
        <v>2</v>
      </c>
      <c r="F349">
        <v>0</v>
      </c>
      <c r="G349">
        <v>13</v>
      </c>
    </row>
    <row r="350" spans="1:7" x14ac:dyDescent="0.25">
      <c r="A350" t="s">
        <v>137</v>
      </c>
      <c r="B350">
        <v>0</v>
      </c>
      <c r="C350">
        <v>1</v>
      </c>
      <c r="D350">
        <v>7</v>
      </c>
      <c r="E350">
        <v>4</v>
      </c>
      <c r="F350">
        <v>0</v>
      </c>
      <c r="G350">
        <v>9</v>
      </c>
    </row>
    <row r="351" spans="1:7" x14ac:dyDescent="0.25">
      <c r="A351" t="s">
        <v>137</v>
      </c>
      <c r="B351">
        <v>0</v>
      </c>
      <c r="C351">
        <v>1</v>
      </c>
      <c r="D351">
        <v>8</v>
      </c>
      <c r="E351">
        <v>4</v>
      </c>
      <c r="F351">
        <v>0</v>
      </c>
      <c r="G351">
        <v>5</v>
      </c>
    </row>
    <row r="352" spans="1:7" x14ac:dyDescent="0.25">
      <c r="A352" t="s">
        <v>137</v>
      </c>
      <c r="B352">
        <v>0</v>
      </c>
      <c r="C352">
        <v>1</v>
      </c>
      <c r="D352">
        <v>9</v>
      </c>
      <c r="E352">
        <v>2</v>
      </c>
      <c r="F352">
        <v>0</v>
      </c>
      <c r="G352">
        <v>3</v>
      </c>
    </row>
    <row r="353" spans="1:7" x14ac:dyDescent="0.25">
      <c r="A353" t="s">
        <v>137</v>
      </c>
      <c r="B353">
        <v>0</v>
      </c>
      <c r="C353">
        <v>2</v>
      </c>
      <c r="D353">
        <v>3</v>
      </c>
      <c r="E353">
        <v>1</v>
      </c>
      <c r="F353">
        <v>1</v>
      </c>
      <c r="G353">
        <v>17</v>
      </c>
    </row>
    <row r="354" spans="1:7" x14ac:dyDescent="0.25">
      <c r="A354" t="s">
        <v>137</v>
      </c>
      <c r="B354">
        <v>0</v>
      </c>
      <c r="C354">
        <v>2</v>
      </c>
      <c r="D354">
        <v>4</v>
      </c>
      <c r="E354">
        <v>5</v>
      </c>
      <c r="F354">
        <v>0</v>
      </c>
      <c r="G354">
        <v>12</v>
      </c>
    </row>
    <row r="355" spans="1:7" x14ac:dyDescent="0.25">
      <c r="A355" t="s">
        <v>137</v>
      </c>
      <c r="B355">
        <v>0</v>
      </c>
      <c r="C355">
        <v>2</v>
      </c>
      <c r="D355">
        <v>6</v>
      </c>
      <c r="E355">
        <v>7</v>
      </c>
      <c r="F355">
        <v>0</v>
      </c>
      <c r="G355">
        <v>5</v>
      </c>
    </row>
    <row r="356" spans="1:7" x14ac:dyDescent="0.25">
      <c r="A356" t="s">
        <v>137</v>
      </c>
      <c r="B356">
        <v>0</v>
      </c>
      <c r="C356">
        <v>2</v>
      </c>
      <c r="D356">
        <v>7</v>
      </c>
      <c r="E356">
        <v>6</v>
      </c>
      <c r="F356">
        <v>1</v>
      </c>
      <c r="G356">
        <v>17</v>
      </c>
    </row>
    <row r="357" spans="1:7" x14ac:dyDescent="0.25">
      <c r="A357" t="s">
        <v>137</v>
      </c>
      <c r="B357">
        <v>0</v>
      </c>
      <c r="C357">
        <v>2</v>
      </c>
      <c r="D357">
        <v>8</v>
      </c>
      <c r="E357">
        <v>10</v>
      </c>
      <c r="F357">
        <v>0</v>
      </c>
      <c r="G357">
        <v>7</v>
      </c>
    </row>
    <row r="358" spans="1:7" x14ac:dyDescent="0.25">
      <c r="A358" t="s">
        <v>137</v>
      </c>
      <c r="B358">
        <v>0</v>
      </c>
      <c r="C358">
        <v>2</v>
      </c>
      <c r="D358">
        <v>9</v>
      </c>
      <c r="E358">
        <v>16</v>
      </c>
      <c r="F358">
        <v>1</v>
      </c>
      <c r="G358">
        <v>9</v>
      </c>
    </row>
    <row r="359" spans="1:7" x14ac:dyDescent="0.25">
      <c r="A359" t="s">
        <v>137</v>
      </c>
      <c r="B359">
        <v>1</v>
      </c>
      <c r="C359">
        <v>0</v>
      </c>
      <c r="D359">
        <v>5</v>
      </c>
      <c r="E359">
        <v>2</v>
      </c>
      <c r="F359">
        <v>1</v>
      </c>
      <c r="G359">
        <v>16</v>
      </c>
    </row>
    <row r="360" spans="1:7" x14ac:dyDescent="0.25">
      <c r="A360" t="s">
        <v>137</v>
      </c>
      <c r="B360">
        <v>1</v>
      </c>
      <c r="C360">
        <v>0</v>
      </c>
      <c r="D360">
        <v>8</v>
      </c>
      <c r="E360">
        <v>3</v>
      </c>
      <c r="F360">
        <v>0</v>
      </c>
      <c r="G360">
        <v>13</v>
      </c>
    </row>
    <row r="361" spans="1:7" x14ac:dyDescent="0.25">
      <c r="A361" t="s">
        <v>137</v>
      </c>
      <c r="B361">
        <v>1</v>
      </c>
      <c r="C361">
        <v>1</v>
      </c>
      <c r="D361">
        <v>6</v>
      </c>
      <c r="E361">
        <v>2</v>
      </c>
      <c r="F361">
        <v>1</v>
      </c>
      <c r="G361">
        <v>16</v>
      </c>
    </row>
    <row r="362" spans="1:7" x14ac:dyDescent="0.25">
      <c r="A362" t="s">
        <v>137</v>
      </c>
      <c r="B362">
        <v>1</v>
      </c>
      <c r="C362">
        <v>1</v>
      </c>
      <c r="D362">
        <v>8</v>
      </c>
      <c r="E362">
        <v>2</v>
      </c>
      <c r="F362">
        <v>0</v>
      </c>
      <c r="G362">
        <v>14</v>
      </c>
    </row>
    <row r="363" spans="1:7" x14ac:dyDescent="0.25">
      <c r="A363" t="s">
        <v>137</v>
      </c>
      <c r="B363">
        <v>1</v>
      </c>
      <c r="C363">
        <v>1</v>
      </c>
      <c r="D363">
        <v>9</v>
      </c>
      <c r="E363">
        <v>3</v>
      </c>
      <c r="F363">
        <v>0</v>
      </c>
      <c r="G363">
        <v>11</v>
      </c>
    </row>
    <row r="364" spans="1:7" x14ac:dyDescent="0.25">
      <c r="A364" t="s">
        <v>137</v>
      </c>
      <c r="B364">
        <v>1</v>
      </c>
      <c r="C364">
        <v>2</v>
      </c>
      <c r="D364">
        <v>7</v>
      </c>
      <c r="E364">
        <v>8</v>
      </c>
      <c r="F364">
        <v>1</v>
      </c>
      <c r="G364">
        <v>10</v>
      </c>
    </row>
    <row r="365" spans="1:7" x14ac:dyDescent="0.25">
      <c r="A365" t="s">
        <v>137</v>
      </c>
      <c r="B365">
        <v>1</v>
      </c>
      <c r="C365">
        <v>2</v>
      </c>
      <c r="D365">
        <v>8</v>
      </c>
      <c r="E365">
        <v>1</v>
      </c>
      <c r="F365">
        <v>0</v>
      </c>
      <c r="G365">
        <v>9</v>
      </c>
    </row>
    <row r="366" spans="1:7" x14ac:dyDescent="0.25">
      <c r="A366" t="s">
        <v>174</v>
      </c>
      <c r="B366">
        <v>0</v>
      </c>
      <c r="C366">
        <v>0</v>
      </c>
      <c r="D366">
        <v>0</v>
      </c>
      <c r="E366">
        <v>39</v>
      </c>
      <c r="F366">
        <v>3</v>
      </c>
      <c r="G366">
        <v>15</v>
      </c>
    </row>
    <row r="367" spans="1:7" x14ac:dyDescent="0.25">
      <c r="A367" t="s">
        <v>174</v>
      </c>
      <c r="B367">
        <v>0</v>
      </c>
      <c r="C367">
        <v>0</v>
      </c>
      <c r="D367">
        <v>1</v>
      </c>
      <c r="E367">
        <v>1</v>
      </c>
      <c r="F367">
        <v>0</v>
      </c>
      <c r="G367">
        <v>14</v>
      </c>
    </row>
    <row r="368" spans="1:7" x14ac:dyDescent="0.25">
      <c r="A368" t="s">
        <v>174</v>
      </c>
      <c r="B368">
        <v>0</v>
      </c>
      <c r="C368">
        <v>0</v>
      </c>
      <c r="D368">
        <v>2</v>
      </c>
      <c r="E368">
        <v>2</v>
      </c>
      <c r="F368">
        <v>0</v>
      </c>
      <c r="G368">
        <v>12</v>
      </c>
    </row>
    <row r="369" spans="1:7" x14ac:dyDescent="0.25">
      <c r="A369" t="s">
        <v>174</v>
      </c>
      <c r="B369">
        <v>0</v>
      </c>
      <c r="C369">
        <v>0</v>
      </c>
      <c r="D369">
        <v>3</v>
      </c>
      <c r="E369">
        <v>0</v>
      </c>
      <c r="F369">
        <v>0</v>
      </c>
      <c r="G369">
        <v>12</v>
      </c>
    </row>
    <row r="370" spans="1:7" x14ac:dyDescent="0.25">
      <c r="A370" t="s">
        <v>174</v>
      </c>
      <c r="B370">
        <v>0</v>
      </c>
      <c r="C370">
        <v>0</v>
      </c>
      <c r="D370">
        <v>4</v>
      </c>
      <c r="E370">
        <v>0</v>
      </c>
      <c r="F370">
        <v>0</v>
      </c>
      <c r="G370">
        <v>12</v>
      </c>
    </row>
    <row r="371" spans="1:7" x14ac:dyDescent="0.25">
      <c r="A371" t="s">
        <v>174</v>
      </c>
      <c r="B371">
        <v>0</v>
      </c>
      <c r="C371">
        <v>0</v>
      </c>
      <c r="D371">
        <v>5</v>
      </c>
      <c r="E371">
        <v>0</v>
      </c>
      <c r="F371">
        <v>0</v>
      </c>
      <c r="G371">
        <v>12</v>
      </c>
    </row>
    <row r="372" spans="1:7" x14ac:dyDescent="0.25">
      <c r="A372" t="s">
        <v>174</v>
      </c>
      <c r="B372">
        <v>0</v>
      </c>
      <c r="C372">
        <v>0</v>
      </c>
      <c r="D372">
        <v>6</v>
      </c>
      <c r="E372">
        <v>1</v>
      </c>
      <c r="F372">
        <v>0</v>
      </c>
      <c r="G372">
        <v>11</v>
      </c>
    </row>
    <row r="373" spans="1:7" x14ac:dyDescent="0.25">
      <c r="A373" t="s">
        <v>174</v>
      </c>
      <c r="B373">
        <v>0</v>
      </c>
      <c r="C373">
        <v>0</v>
      </c>
      <c r="D373">
        <v>7</v>
      </c>
      <c r="E373">
        <v>0</v>
      </c>
      <c r="F373">
        <v>0</v>
      </c>
      <c r="G373">
        <v>11</v>
      </c>
    </row>
    <row r="374" spans="1:7" x14ac:dyDescent="0.25">
      <c r="A374" t="s">
        <v>174</v>
      </c>
      <c r="B374">
        <v>0</v>
      </c>
      <c r="C374">
        <v>0</v>
      </c>
      <c r="D374">
        <v>8</v>
      </c>
      <c r="E374">
        <v>0</v>
      </c>
      <c r="F374">
        <v>0</v>
      </c>
      <c r="G374">
        <v>11</v>
      </c>
    </row>
    <row r="375" spans="1:7" x14ac:dyDescent="0.25">
      <c r="A375" t="s">
        <v>174</v>
      </c>
      <c r="B375">
        <v>0</v>
      </c>
      <c r="C375">
        <v>0</v>
      </c>
      <c r="D375">
        <v>9</v>
      </c>
      <c r="E375">
        <v>1</v>
      </c>
      <c r="F375">
        <v>0</v>
      </c>
      <c r="G375">
        <v>10</v>
      </c>
    </row>
    <row r="376" spans="1:7" x14ac:dyDescent="0.25">
      <c r="A376" t="s">
        <v>174</v>
      </c>
      <c r="B376">
        <v>0</v>
      </c>
      <c r="C376">
        <v>1</v>
      </c>
      <c r="D376">
        <v>0</v>
      </c>
      <c r="E376">
        <v>2</v>
      </c>
      <c r="F376">
        <v>1</v>
      </c>
      <c r="G376">
        <v>16</v>
      </c>
    </row>
    <row r="377" spans="1:7" x14ac:dyDescent="0.25">
      <c r="A377" t="s">
        <v>174</v>
      </c>
      <c r="B377">
        <v>0</v>
      </c>
      <c r="C377">
        <v>1</v>
      </c>
      <c r="D377">
        <v>1</v>
      </c>
      <c r="E377">
        <v>9</v>
      </c>
      <c r="F377">
        <v>0</v>
      </c>
      <c r="G377">
        <v>7</v>
      </c>
    </row>
    <row r="378" spans="1:7" x14ac:dyDescent="0.25">
      <c r="A378" t="s">
        <v>174</v>
      </c>
      <c r="B378">
        <v>0</v>
      </c>
      <c r="C378">
        <v>1</v>
      </c>
      <c r="D378">
        <v>2</v>
      </c>
      <c r="E378">
        <v>9</v>
      </c>
      <c r="F378">
        <v>1</v>
      </c>
      <c r="G378">
        <v>16</v>
      </c>
    </row>
    <row r="379" spans="1:7" x14ac:dyDescent="0.25">
      <c r="A379" t="s">
        <v>174</v>
      </c>
      <c r="B379">
        <v>0</v>
      </c>
      <c r="C379">
        <v>1</v>
      </c>
      <c r="D379">
        <v>3</v>
      </c>
      <c r="E379">
        <v>2</v>
      </c>
      <c r="F379">
        <v>0</v>
      </c>
      <c r="G379">
        <v>14</v>
      </c>
    </row>
    <row r="380" spans="1:7" x14ac:dyDescent="0.25">
      <c r="A380" t="s">
        <v>174</v>
      </c>
      <c r="B380">
        <v>0</v>
      </c>
      <c r="C380">
        <v>1</v>
      </c>
      <c r="D380">
        <v>7</v>
      </c>
      <c r="E380">
        <v>6</v>
      </c>
      <c r="F380">
        <v>0</v>
      </c>
      <c r="G380">
        <v>8</v>
      </c>
    </row>
    <row r="381" spans="1:7" x14ac:dyDescent="0.25">
      <c r="A381" t="s">
        <v>174</v>
      </c>
      <c r="B381">
        <v>0</v>
      </c>
      <c r="C381">
        <v>1</v>
      </c>
      <c r="D381">
        <v>8</v>
      </c>
      <c r="E381">
        <v>12</v>
      </c>
      <c r="F381">
        <v>1</v>
      </c>
      <c r="G381">
        <v>14</v>
      </c>
    </row>
    <row r="382" spans="1:7" x14ac:dyDescent="0.25">
      <c r="A382" t="s">
        <v>174</v>
      </c>
      <c r="B382">
        <v>0</v>
      </c>
      <c r="C382">
        <v>1</v>
      </c>
      <c r="D382">
        <v>9</v>
      </c>
      <c r="E382">
        <v>24</v>
      </c>
      <c r="F382">
        <v>1</v>
      </c>
      <c r="G382">
        <v>8</v>
      </c>
    </row>
    <row r="383" spans="1:7" x14ac:dyDescent="0.25">
      <c r="A383" t="s">
        <v>174</v>
      </c>
      <c r="B383">
        <v>0</v>
      </c>
      <c r="C383">
        <v>2</v>
      </c>
      <c r="D383">
        <v>3</v>
      </c>
      <c r="E383">
        <v>11</v>
      </c>
      <c r="F383">
        <v>1</v>
      </c>
      <c r="G383">
        <v>7</v>
      </c>
    </row>
    <row r="384" spans="1:7" x14ac:dyDescent="0.25">
      <c r="A384" t="s">
        <v>174</v>
      </c>
      <c r="B384">
        <v>0</v>
      </c>
      <c r="C384">
        <v>2</v>
      </c>
      <c r="D384">
        <v>4</v>
      </c>
      <c r="E384">
        <v>23</v>
      </c>
      <c r="F384">
        <v>1</v>
      </c>
      <c r="G384">
        <v>2</v>
      </c>
    </row>
    <row r="385" spans="1:7" x14ac:dyDescent="0.25">
      <c r="A385" t="s">
        <v>174</v>
      </c>
      <c r="B385">
        <v>0</v>
      </c>
      <c r="C385">
        <v>2</v>
      </c>
      <c r="D385">
        <v>5</v>
      </c>
      <c r="E385">
        <v>18</v>
      </c>
      <c r="F385">
        <v>1</v>
      </c>
      <c r="G385">
        <v>2</v>
      </c>
    </row>
    <row r="386" spans="1:7" x14ac:dyDescent="0.25">
      <c r="A386" t="s">
        <v>174</v>
      </c>
      <c r="B386">
        <v>0</v>
      </c>
      <c r="C386">
        <v>2</v>
      </c>
      <c r="D386">
        <v>6</v>
      </c>
      <c r="E386">
        <v>17</v>
      </c>
      <c r="F386">
        <v>1</v>
      </c>
      <c r="G386">
        <v>3</v>
      </c>
    </row>
    <row r="387" spans="1:7" x14ac:dyDescent="0.25">
      <c r="A387" t="s">
        <v>174</v>
      </c>
      <c r="B387">
        <v>0</v>
      </c>
      <c r="C387">
        <v>2</v>
      </c>
      <c r="D387">
        <v>7</v>
      </c>
      <c r="E387">
        <v>4</v>
      </c>
      <c r="F387">
        <v>1</v>
      </c>
      <c r="G387">
        <v>17</v>
      </c>
    </row>
    <row r="388" spans="1:7" x14ac:dyDescent="0.25">
      <c r="A388" t="s">
        <v>174</v>
      </c>
      <c r="B388">
        <v>0</v>
      </c>
      <c r="C388">
        <v>2</v>
      </c>
      <c r="D388">
        <v>8</v>
      </c>
      <c r="E388">
        <v>3</v>
      </c>
      <c r="F388">
        <v>0</v>
      </c>
      <c r="G388">
        <v>14</v>
      </c>
    </row>
    <row r="389" spans="1:7" x14ac:dyDescent="0.25">
      <c r="A389" t="s">
        <v>174</v>
      </c>
      <c r="B389">
        <v>0</v>
      </c>
      <c r="C389">
        <v>2</v>
      </c>
      <c r="D389">
        <v>9</v>
      </c>
      <c r="E389">
        <v>18</v>
      </c>
      <c r="F389">
        <v>1</v>
      </c>
      <c r="G389">
        <v>14</v>
      </c>
    </row>
    <row r="390" spans="1:7" x14ac:dyDescent="0.25">
      <c r="A390" t="s">
        <v>174</v>
      </c>
      <c r="B390">
        <v>1</v>
      </c>
      <c r="C390">
        <v>0</v>
      </c>
      <c r="D390">
        <v>6</v>
      </c>
      <c r="E390">
        <v>11</v>
      </c>
      <c r="F390">
        <v>1</v>
      </c>
      <c r="G390">
        <v>7</v>
      </c>
    </row>
    <row r="391" spans="1:7" x14ac:dyDescent="0.25">
      <c r="A391" t="s">
        <v>174</v>
      </c>
      <c r="B391">
        <v>1</v>
      </c>
      <c r="C391">
        <v>0</v>
      </c>
      <c r="D391">
        <v>7</v>
      </c>
      <c r="E391">
        <v>18</v>
      </c>
      <c r="F391">
        <v>1</v>
      </c>
      <c r="G391">
        <v>7</v>
      </c>
    </row>
    <row r="392" spans="1:7" x14ac:dyDescent="0.25">
      <c r="A392" t="s">
        <v>174</v>
      </c>
      <c r="B392">
        <v>1</v>
      </c>
      <c r="C392">
        <v>0</v>
      </c>
      <c r="D392">
        <v>9</v>
      </c>
      <c r="E392">
        <v>6</v>
      </c>
      <c r="F392">
        <v>0</v>
      </c>
      <c r="G392">
        <v>1</v>
      </c>
    </row>
    <row r="393" spans="1:7" x14ac:dyDescent="0.25">
      <c r="A393" t="s">
        <v>174</v>
      </c>
      <c r="B393">
        <v>1</v>
      </c>
      <c r="C393">
        <v>1</v>
      </c>
      <c r="D393">
        <v>7</v>
      </c>
      <c r="E393">
        <v>10</v>
      </c>
      <c r="F393">
        <v>1</v>
      </c>
      <c r="G393">
        <v>8</v>
      </c>
    </row>
    <row r="394" spans="1:7" x14ac:dyDescent="0.25">
      <c r="A394" t="s">
        <v>174</v>
      </c>
      <c r="B394">
        <v>1</v>
      </c>
      <c r="C394">
        <v>1</v>
      </c>
      <c r="D394">
        <v>8</v>
      </c>
      <c r="E394">
        <v>23</v>
      </c>
      <c r="F394">
        <v>1</v>
      </c>
      <c r="G394">
        <v>3</v>
      </c>
    </row>
    <row r="395" spans="1:7" x14ac:dyDescent="0.25">
      <c r="A395" t="s">
        <v>174</v>
      </c>
      <c r="B395">
        <v>1</v>
      </c>
      <c r="C395">
        <v>1</v>
      </c>
      <c r="D395">
        <v>9</v>
      </c>
      <c r="E395">
        <v>2</v>
      </c>
      <c r="F395">
        <v>0</v>
      </c>
      <c r="G395">
        <v>1</v>
      </c>
    </row>
    <row r="396" spans="1:7" x14ac:dyDescent="0.25">
      <c r="A396" t="s">
        <v>174</v>
      </c>
      <c r="B396">
        <v>1</v>
      </c>
      <c r="C396">
        <v>2</v>
      </c>
      <c r="D396">
        <v>8</v>
      </c>
      <c r="E396">
        <v>11</v>
      </c>
      <c r="F396">
        <v>1</v>
      </c>
      <c r="G396">
        <v>7</v>
      </c>
    </row>
    <row r="397" spans="1:7" x14ac:dyDescent="0.25">
      <c r="A397" t="s">
        <v>174</v>
      </c>
      <c r="B397">
        <v>1</v>
      </c>
      <c r="C397">
        <v>2</v>
      </c>
      <c r="D397">
        <v>9</v>
      </c>
      <c r="E397">
        <v>2</v>
      </c>
      <c r="F397">
        <v>0</v>
      </c>
      <c r="G397">
        <v>5</v>
      </c>
    </row>
    <row r="398" spans="1:7" x14ac:dyDescent="0.25">
      <c r="A398" t="s">
        <v>175</v>
      </c>
      <c r="B398">
        <v>0</v>
      </c>
      <c r="C398">
        <v>0</v>
      </c>
      <c r="D398">
        <v>0</v>
      </c>
      <c r="E398">
        <v>30</v>
      </c>
      <c r="F398">
        <v>2</v>
      </c>
      <c r="G398">
        <v>6</v>
      </c>
    </row>
    <row r="399" spans="1:7" x14ac:dyDescent="0.25">
      <c r="A399" t="s">
        <v>175</v>
      </c>
      <c r="B399">
        <v>0</v>
      </c>
      <c r="C399">
        <v>0</v>
      </c>
      <c r="D399">
        <v>1</v>
      </c>
      <c r="E399">
        <v>3</v>
      </c>
      <c r="F399">
        <v>0</v>
      </c>
      <c r="G399">
        <v>3</v>
      </c>
    </row>
    <row r="400" spans="1:7" x14ac:dyDescent="0.25">
      <c r="A400" t="s">
        <v>175</v>
      </c>
      <c r="B400">
        <v>0</v>
      </c>
      <c r="C400">
        <v>0</v>
      </c>
      <c r="D400">
        <v>2</v>
      </c>
      <c r="E400">
        <v>3</v>
      </c>
      <c r="F400">
        <v>0</v>
      </c>
      <c r="G400">
        <v>0</v>
      </c>
    </row>
    <row r="401" spans="1:7" x14ac:dyDescent="0.25">
      <c r="A401" t="s">
        <v>175</v>
      </c>
      <c r="B401">
        <v>0</v>
      </c>
      <c r="C401">
        <v>0</v>
      </c>
      <c r="D401">
        <v>3</v>
      </c>
      <c r="E401">
        <v>3</v>
      </c>
      <c r="F401">
        <v>1</v>
      </c>
      <c r="G401">
        <v>15</v>
      </c>
    </row>
    <row r="402" spans="1:7" x14ac:dyDescent="0.25">
      <c r="A402" t="s">
        <v>175</v>
      </c>
      <c r="B402">
        <v>0</v>
      </c>
      <c r="C402">
        <v>0</v>
      </c>
      <c r="D402">
        <v>4</v>
      </c>
      <c r="E402">
        <v>2</v>
      </c>
      <c r="F402">
        <v>0</v>
      </c>
      <c r="G402">
        <v>13</v>
      </c>
    </row>
    <row r="403" spans="1:7" x14ac:dyDescent="0.25">
      <c r="A403" t="s">
        <v>175</v>
      </c>
      <c r="B403">
        <v>0</v>
      </c>
      <c r="C403">
        <v>0</v>
      </c>
      <c r="D403">
        <v>5</v>
      </c>
      <c r="E403">
        <v>2</v>
      </c>
      <c r="F403">
        <v>0</v>
      </c>
      <c r="G403">
        <v>11</v>
      </c>
    </row>
    <row r="404" spans="1:7" x14ac:dyDescent="0.25">
      <c r="A404" t="s">
        <v>175</v>
      </c>
      <c r="B404">
        <v>0</v>
      </c>
      <c r="C404">
        <v>0</v>
      </c>
      <c r="D404">
        <v>6</v>
      </c>
      <c r="E404">
        <v>3</v>
      </c>
      <c r="F404">
        <v>0</v>
      </c>
      <c r="G404">
        <v>8</v>
      </c>
    </row>
    <row r="405" spans="1:7" x14ac:dyDescent="0.25">
      <c r="A405" t="s">
        <v>175</v>
      </c>
      <c r="B405">
        <v>0</v>
      </c>
      <c r="C405">
        <v>0</v>
      </c>
      <c r="D405">
        <v>7</v>
      </c>
      <c r="E405">
        <v>4</v>
      </c>
      <c r="F405">
        <v>0</v>
      </c>
      <c r="G405">
        <v>4</v>
      </c>
    </row>
    <row r="406" spans="1:7" x14ac:dyDescent="0.25">
      <c r="A406" t="s">
        <v>175</v>
      </c>
      <c r="B406">
        <v>0</v>
      </c>
      <c r="C406">
        <v>0</v>
      </c>
      <c r="D406">
        <v>8</v>
      </c>
      <c r="E406">
        <v>1</v>
      </c>
      <c r="F406">
        <v>0</v>
      </c>
      <c r="G406">
        <v>3</v>
      </c>
    </row>
    <row r="407" spans="1:7" x14ac:dyDescent="0.25">
      <c r="A407" t="s">
        <v>175</v>
      </c>
      <c r="B407">
        <v>0</v>
      </c>
      <c r="C407">
        <v>0</v>
      </c>
      <c r="D407">
        <v>9</v>
      </c>
      <c r="E407">
        <v>0</v>
      </c>
      <c r="F407">
        <v>0</v>
      </c>
      <c r="G407">
        <v>3</v>
      </c>
    </row>
    <row r="408" spans="1:7" x14ac:dyDescent="0.25">
      <c r="A408" t="s">
        <v>175</v>
      </c>
      <c r="B408">
        <v>0</v>
      </c>
      <c r="C408">
        <v>1</v>
      </c>
      <c r="D408">
        <v>0</v>
      </c>
      <c r="E408">
        <v>16</v>
      </c>
      <c r="F408">
        <v>1</v>
      </c>
      <c r="G408">
        <v>2</v>
      </c>
    </row>
    <row r="409" spans="1:7" x14ac:dyDescent="0.25">
      <c r="A409" t="s">
        <v>175</v>
      </c>
      <c r="B409">
        <v>0</v>
      </c>
      <c r="C409">
        <v>1</v>
      </c>
      <c r="D409">
        <v>1</v>
      </c>
      <c r="E409">
        <v>6</v>
      </c>
      <c r="F409">
        <v>1</v>
      </c>
      <c r="G409">
        <v>14</v>
      </c>
    </row>
    <row r="410" spans="1:7" x14ac:dyDescent="0.25">
      <c r="A410" t="s">
        <v>175</v>
      </c>
      <c r="B410">
        <v>0</v>
      </c>
      <c r="C410">
        <v>1</v>
      </c>
      <c r="D410">
        <v>2</v>
      </c>
      <c r="E410">
        <v>8</v>
      </c>
      <c r="F410">
        <v>0</v>
      </c>
      <c r="G410">
        <v>6</v>
      </c>
    </row>
    <row r="411" spans="1:7" x14ac:dyDescent="0.25">
      <c r="A411" t="s">
        <v>175</v>
      </c>
      <c r="B411">
        <v>0</v>
      </c>
      <c r="C411">
        <v>1</v>
      </c>
      <c r="D411">
        <v>3</v>
      </c>
      <c r="E411">
        <v>11</v>
      </c>
      <c r="F411">
        <v>1</v>
      </c>
      <c r="G411">
        <v>13</v>
      </c>
    </row>
    <row r="412" spans="1:7" x14ac:dyDescent="0.25">
      <c r="A412" t="s">
        <v>175</v>
      </c>
      <c r="B412">
        <v>0</v>
      </c>
      <c r="C412">
        <v>1</v>
      </c>
      <c r="D412">
        <v>4</v>
      </c>
      <c r="E412">
        <v>11</v>
      </c>
      <c r="F412">
        <v>0</v>
      </c>
      <c r="G412">
        <v>2</v>
      </c>
    </row>
    <row r="413" spans="1:7" x14ac:dyDescent="0.25">
      <c r="A413" t="s">
        <v>175</v>
      </c>
      <c r="B413">
        <v>0</v>
      </c>
      <c r="C413">
        <v>1</v>
      </c>
      <c r="D413">
        <v>5</v>
      </c>
      <c r="E413">
        <v>21</v>
      </c>
      <c r="F413">
        <v>2</v>
      </c>
      <c r="G413">
        <v>17</v>
      </c>
    </row>
    <row r="414" spans="1:7" x14ac:dyDescent="0.25">
      <c r="A414" t="s">
        <v>175</v>
      </c>
      <c r="B414">
        <v>0</v>
      </c>
      <c r="C414">
        <v>1</v>
      </c>
      <c r="D414">
        <v>6</v>
      </c>
      <c r="E414">
        <v>2</v>
      </c>
      <c r="F414">
        <v>0</v>
      </c>
      <c r="G414">
        <v>15</v>
      </c>
    </row>
    <row r="415" spans="1:7" x14ac:dyDescent="0.25">
      <c r="A415" t="s">
        <v>175</v>
      </c>
      <c r="B415">
        <v>0</v>
      </c>
      <c r="C415">
        <v>1</v>
      </c>
      <c r="D415">
        <v>7</v>
      </c>
      <c r="E415">
        <v>2</v>
      </c>
      <c r="F415">
        <v>0</v>
      </c>
      <c r="G415">
        <v>13</v>
      </c>
    </row>
    <row r="416" spans="1:7" x14ac:dyDescent="0.25">
      <c r="A416" t="s">
        <v>175</v>
      </c>
      <c r="B416">
        <v>0</v>
      </c>
      <c r="C416">
        <v>1</v>
      </c>
      <c r="D416">
        <v>8</v>
      </c>
      <c r="E416">
        <v>11</v>
      </c>
      <c r="F416">
        <v>0</v>
      </c>
      <c r="G416">
        <v>2</v>
      </c>
    </row>
    <row r="417" spans="1:7" x14ac:dyDescent="0.25">
      <c r="A417" t="s">
        <v>175</v>
      </c>
      <c r="B417">
        <v>0</v>
      </c>
      <c r="C417">
        <v>1</v>
      </c>
      <c r="D417">
        <v>9</v>
      </c>
      <c r="E417">
        <v>15</v>
      </c>
      <c r="F417">
        <v>1</v>
      </c>
      <c r="G417">
        <v>5</v>
      </c>
    </row>
    <row r="418" spans="1:7" x14ac:dyDescent="0.25">
      <c r="A418" t="s">
        <v>175</v>
      </c>
      <c r="B418">
        <v>0</v>
      </c>
      <c r="C418">
        <v>2</v>
      </c>
      <c r="D418">
        <v>3</v>
      </c>
      <c r="E418">
        <v>4</v>
      </c>
      <c r="F418">
        <v>1</v>
      </c>
      <c r="G418">
        <v>14</v>
      </c>
    </row>
    <row r="419" spans="1:7" x14ac:dyDescent="0.25">
      <c r="A419" t="s">
        <v>175</v>
      </c>
      <c r="B419">
        <v>0</v>
      </c>
      <c r="C419">
        <v>2</v>
      </c>
      <c r="D419">
        <v>4</v>
      </c>
      <c r="E419">
        <v>8</v>
      </c>
      <c r="F419">
        <v>0</v>
      </c>
      <c r="G419">
        <v>6</v>
      </c>
    </row>
    <row r="420" spans="1:7" x14ac:dyDescent="0.25">
      <c r="A420" t="s">
        <v>175</v>
      </c>
      <c r="B420">
        <v>0</v>
      </c>
      <c r="C420">
        <v>2</v>
      </c>
      <c r="D420">
        <v>5</v>
      </c>
      <c r="E420">
        <v>2</v>
      </c>
      <c r="F420">
        <v>0</v>
      </c>
      <c r="G420">
        <v>4</v>
      </c>
    </row>
    <row r="421" spans="1:7" x14ac:dyDescent="0.25">
      <c r="A421" t="s">
        <v>175</v>
      </c>
      <c r="B421">
        <v>0</v>
      </c>
      <c r="C421">
        <v>2</v>
      </c>
      <c r="D421">
        <v>6</v>
      </c>
      <c r="E421">
        <v>21</v>
      </c>
      <c r="F421">
        <v>1</v>
      </c>
      <c r="G421">
        <v>1</v>
      </c>
    </row>
    <row r="422" spans="1:7" x14ac:dyDescent="0.25">
      <c r="A422" t="s">
        <v>175</v>
      </c>
      <c r="B422">
        <v>0</v>
      </c>
      <c r="C422">
        <v>2</v>
      </c>
      <c r="D422">
        <v>7</v>
      </c>
      <c r="E422">
        <v>38</v>
      </c>
      <c r="F422">
        <v>3</v>
      </c>
      <c r="G422">
        <v>17</v>
      </c>
    </row>
    <row r="423" spans="1:7" x14ac:dyDescent="0.25">
      <c r="A423" t="s">
        <v>175</v>
      </c>
      <c r="B423">
        <v>0</v>
      </c>
      <c r="C423">
        <v>2</v>
      </c>
      <c r="D423">
        <v>8</v>
      </c>
      <c r="E423">
        <v>37</v>
      </c>
      <c r="F423">
        <v>2</v>
      </c>
      <c r="G423">
        <v>16</v>
      </c>
    </row>
    <row r="424" spans="1:7" x14ac:dyDescent="0.25">
      <c r="A424" t="s">
        <v>175</v>
      </c>
      <c r="B424">
        <v>0</v>
      </c>
      <c r="C424">
        <v>2</v>
      </c>
      <c r="D424">
        <v>9</v>
      </c>
      <c r="E424">
        <v>31</v>
      </c>
      <c r="F424">
        <v>1</v>
      </c>
      <c r="G424">
        <v>3</v>
      </c>
    </row>
    <row r="425" spans="1:7" x14ac:dyDescent="0.25">
      <c r="A425" t="s">
        <v>175</v>
      </c>
      <c r="B425">
        <v>1</v>
      </c>
      <c r="C425">
        <v>0</v>
      </c>
      <c r="D425">
        <v>5</v>
      </c>
      <c r="E425">
        <v>1</v>
      </c>
      <c r="F425">
        <v>1</v>
      </c>
      <c r="G425">
        <v>17</v>
      </c>
    </row>
    <row r="426" spans="1:7" x14ac:dyDescent="0.25">
      <c r="A426" t="s">
        <v>175</v>
      </c>
      <c r="B426">
        <v>1</v>
      </c>
      <c r="C426">
        <v>0</v>
      </c>
      <c r="D426">
        <v>6</v>
      </c>
      <c r="E426">
        <v>5</v>
      </c>
      <c r="F426">
        <v>0</v>
      </c>
      <c r="G426">
        <v>12</v>
      </c>
    </row>
    <row r="427" spans="1:7" x14ac:dyDescent="0.25">
      <c r="A427" t="s">
        <v>175</v>
      </c>
      <c r="B427">
        <v>1</v>
      </c>
      <c r="C427">
        <v>0</v>
      </c>
      <c r="D427">
        <v>7</v>
      </c>
      <c r="E427">
        <v>5</v>
      </c>
      <c r="F427">
        <v>0</v>
      </c>
      <c r="G427">
        <v>7</v>
      </c>
    </row>
    <row r="428" spans="1:7" x14ac:dyDescent="0.25">
      <c r="A428" t="s">
        <v>175</v>
      </c>
      <c r="B428">
        <v>1</v>
      </c>
      <c r="C428">
        <v>0</v>
      </c>
      <c r="D428">
        <v>8</v>
      </c>
      <c r="E428">
        <v>11</v>
      </c>
      <c r="F428">
        <v>1</v>
      </c>
      <c r="G428">
        <v>14</v>
      </c>
    </row>
    <row r="429" spans="1:7" x14ac:dyDescent="0.25">
      <c r="A429" t="s">
        <v>175</v>
      </c>
      <c r="B429">
        <v>1</v>
      </c>
      <c r="C429">
        <v>1</v>
      </c>
      <c r="D429">
        <v>6</v>
      </c>
      <c r="E429">
        <v>3</v>
      </c>
      <c r="F429">
        <v>1</v>
      </c>
      <c r="G429">
        <v>15</v>
      </c>
    </row>
    <row r="430" spans="1:7" x14ac:dyDescent="0.25">
      <c r="A430" t="s">
        <v>175</v>
      </c>
      <c r="B430">
        <v>1</v>
      </c>
      <c r="C430">
        <v>1</v>
      </c>
      <c r="D430">
        <v>8</v>
      </c>
      <c r="E430">
        <v>4</v>
      </c>
      <c r="F430">
        <v>0</v>
      </c>
      <c r="G430">
        <v>11</v>
      </c>
    </row>
    <row r="431" spans="1:7" x14ac:dyDescent="0.25">
      <c r="A431" t="s">
        <v>175</v>
      </c>
      <c r="B431">
        <v>1</v>
      </c>
      <c r="C431">
        <v>1</v>
      </c>
      <c r="D431">
        <v>9</v>
      </c>
      <c r="E431">
        <v>11</v>
      </c>
      <c r="F431">
        <v>0</v>
      </c>
      <c r="G431">
        <v>0</v>
      </c>
    </row>
    <row r="432" spans="1:7" x14ac:dyDescent="0.25">
      <c r="A432" t="s">
        <v>175</v>
      </c>
      <c r="B432">
        <v>1</v>
      </c>
      <c r="C432">
        <v>2</v>
      </c>
      <c r="D432">
        <v>7</v>
      </c>
      <c r="E432">
        <v>4</v>
      </c>
      <c r="F432">
        <v>1</v>
      </c>
      <c r="G432">
        <v>14</v>
      </c>
    </row>
    <row r="433" spans="1:7" x14ac:dyDescent="0.25">
      <c r="A433" t="s">
        <v>175</v>
      </c>
      <c r="B433">
        <v>1</v>
      </c>
      <c r="C433">
        <v>2</v>
      </c>
      <c r="D433">
        <v>9</v>
      </c>
      <c r="E433">
        <v>3</v>
      </c>
      <c r="F433">
        <v>0</v>
      </c>
      <c r="G433">
        <v>11</v>
      </c>
    </row>
    <row r="434" spans="1:7" x14ac:dyDescent="0.25">
      <c r="A434" t="s">
        <v>176</v>
      </c>
      <c r="B434">
        <v>0</v>
      </c>
      <c r="C434">
        <v>0</v>
      </c>
      <c r="D434">
        <v>0</v>
      </c>
      <c r="E434">
        <v>11</v>
      </c>
      <c r="F434">
        <v>1</v>
      </c>
      <c r="G434">
        <v>7</v>
      </c>
    </row>
    <row r="435" spans="1:7" x14ac:dyDescent="0.25">
      <c r="A435" t="s">
        <v>176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7</v>
      </c>
    </row>
    <row r="436" spans="1:7" x14ac:dyDescent="0.25">
      <c r="A436" t="s">
        <v>176</v>
      </c>
      <c r="B436">
        <v>0</v>
      </c>
      <c r="C436">
        <v>0</v>
      </c>
      <c r="D436">
        <v>2</v>
      </c>
      <c r="E436">
        <v>1</v>
      </c>
      <c r="F436">
        <v>0</v>
      </c>
      <c r="G436">
        <v>6</v>
      </c>
    </row>
    <row r="437" spans="1:7" x14ac:dyDescent="0.25">
      <c r="A437" t="s">
        <v>176</v>
      </c>
      <c r="B437">
        <v>0</v>
      </c>
      <c r="C437">
        <v>0</v>
      </c>
      <c r="D437">
        <v>3</v>
      </c>
      <c r="E437">
        <v>0</v>
      </c>
      <c r="F437">
        <v>0</v>
      </c>
      <c r="G437">
        <v>6</v>
      </c>
    </row>
    <row r="438" spans="1:7" x14ac:dyDescent="0.25">
      <c r="A438" t="s">
        <v>176</v>
      </c>
      <c r="B438">
        <v>0</v>
      </c>
      <c r="C438">
        <v>0</v>
      </c>
      <c r="D438">
        <v>4</v>
      </c>
      <c r="E438">
        <v>0</v>
      </c>
      <c r="F438">
        <v>0</v>
      </c>
      <c r="G438">
        <v>6</v>
      </c>
    </row>
    <row r="439" spans="1:7" x14ac:dyDescent="0.25">
      <c r="A439" t="s">
        <v>176</v>
      </c>
      <c r="B439">
        <v>0</v>
      </c>
      <c r="C439">
        <v>0</v>
      </c>
      <c r="D439">
        <v>5</v>
      </c>
      <c r="E439">
        <v>0</v>
      </c>
      <c r="F439">
        <v>0</v>
      </c>
      <c r="G439">
        <v>6</v>
      </c>
    </row>
    <row r="440" spans="1:7" x14ac:dyDescent="0.25">
      <c r="A440" t="s">
        <v>176</v>
      </c>
      <c r="B440">
        <v>0</v>
      </c>
      <c r="C440">
        <v>0</v>
      </c>
      <c r="D440">
        <v>6</v>
      </c>
      <c r="E440">
        <v>0</v>
      </c>
      <c r="F440">
        <v>0</v>
      </c>
      <c r="G440">
        <v>6</v>
      </c>
    </row>
    <row r="441" spans="1:7" x14ac:dyDescent="0.25">
      <c r="A441" t="s">
        <v>176</v>
      </c>
      <c r="B441">
        <v>0</v>
      </c>
      <c r="C441">
        <v>0</v>
      </c>
      <c r="D441">
        <v>7</v>
      </c>
      <c r="E441">
        <v>0</v>
      </c>
      <c r="F441">
        <v>0</v>
      </c>
      <c r="G441">
        <v>6</v>
      </c>
    </row>
    <row r="442" spans="1:7" x14ac:dyDescent="0.25">
      <c r="A442" t="s">
        <v>176</v>
      </c>
      <c r="B442">
        <v>0</v>
      </c>
      <c r="C442">
        <v>0</v>
      </c>
      <c r="D442">
        <v>8</v>
      </c>
      <c r="E442">
        <v>0</v>
      </c>
      <c r="F442">
        <v>0</v>
      </c>
      <c r="G442">
        <v>6</v>
      </c>
    </row>
    <row r="443" spans="1:7" x14ac:dyDescent="0.25">
      <c r="A443" t="s">
        <v>176</v>
      </c>
      <c r="B443">
        <v>0</v>
      </c>
      <c r="C443">
        <v>0</v>
      </c>
      <c r="D443">
        <v>9</v>
      </c>
      <c r="E443">
        <v>0</v>
      </c>
      <c r="F443">
        <v>0</v>
      </c>
      <c r="G443">
        <v>6</v>
      </c>
    </row>
    <row r="444" spans="1:7" x14ac:dyDescent="0.25">
      <c r="A444" t="s">
        <v>176</v>
      </c>
      <c r="B444">
        <v>0</v>
      </c>
      <c r="C444">
        <v>1</v>
      </c>
      <c r="D444">
        <v>0</v>
      </c>
      <c r="E444">
        <v>16</v>
      </c>
      <c r="F444">
        <v>1</v>
      </c>
      <c r="G444">
        <v>2</v>
      </c>
    </row>
    <row r="445" spans="1:7" x14ac:dyDescent="0.25">
      <c r="A445" t="s">
        <v>176</v>
      </c>
      <c r="B445">
        <v>0</v>
      </c>
      <c r="C445">
        <v>1</v>
      </c>
      <c r="D445">
        <v>1</v>
      </c>
      <c r="E445">
        <v>1</v>
      </c>
      <c r="F445">
        <v>0</v>
      </c>
      <c r="G445">
        <v>1</v>
      </c>
    </row>
    <row r="446" spans="1:7" x14ac:dyDescent="0.25">
      <c r="A446" t="s">
        <v>176</v>
      </c>
      <c r="B446">
        <v>0</v>
      </c>
      <c r="C446">
        <v>1</v>
      </c>
      <c r="D446">
        <v>2</v>
      </c>
      <c r="E446">
        <v>4</v>
      </c>
      <c r="F446">
        <v>1</v>
      </c>
      <c r="G446">
        <v>15</v>
      </c>
    </row>
    <row r="447" spans="1:7" x14ac:dyDescent="0.25">
      <c r="A447" t="s">
        <v>176</v>
      </c>
      <c r="B447">
        <v>0</v>
      </c>
      <c r="C447">
        <v>2</v>
      </c>
      <c r="D447">
        <v>2</v>
      </c>
      <c r="E447">
        <v>1</v>
      </c>
      <c r="F447">
        <v>1</v>
      </c>
      <c r="G447">
        <v>17</v>
      </c>
    </row>
    <row r="448" spans="1:7" x14ac:dyDescent="0.25">
      <c r="A448" t="s">
        <v>176</v>
      </c>
      <c r="B448">
        <v>0</v>
      </c>
      <c r="C448">
        <v>2</v>
      </c>
      <c r="D448">
        <v>3</v>
      </c>
      <c r="E448">
        <v>7</v>
      </c>
      <c r="F448">
        <v>0</v>
      </c>
      <c r="G448">
        <v>10</v>
      </c>
    </row>
    <row r="449" spans="1:7" x14ac:dyDescent="0.25">
      <c r="A449" t="s">
        <v>176</v>
      </c>
      <c r="B449">
        <v>0</v>
      </c>
      <c r="C449">
        <v>2</v>
      </c>
      <c r="D449">
        <v>4</v>
      </c>
      <c r="E449">
        <v>11</v>
      </c>
      <c r="F449">
        <v>1</v>
      </c>
      <c r="G449">
        <v>17</v>
      </c>
    </row>
    <row r="450" spans="1:7" x14ac:dyDescent="0.25">
      <c r="A450" t="s">
        <v>176</v>
      </c>
      <c r="B450">
        <v>0</v>
      </c>
      <c r="C450">
        <v>2</v>
      </c>
      <c r="D450">
        <v>5</v>
      </c>
      <c r="E450">
        <v>1</v>
      </c>
      <c r="F450">
        <v>0</v>
      </c>
      <c r="G450">
        <v>16</v>
      </c>
    </row>
    <row r="451" spans="1:7" x14ac:dyDescent="0.25">
      <c r="A451" t="s">
        <v>176</v>
      </c>
      <c r="B451">
        <v>1</v>
      </c>
      <c r="C451">
        <v>0</v>
      </c>
      <c r="D451">
        <v>5</v>
      </c>
      <c r="E451">
        <v>8</v>
      </c>
      <c r="F451">
        <v>1</v>
      </c>
      <c r="G451">
        <v>10</v>
      </c>
    </row>
    <row r="452" spans="1:7" x14ac:dyDescent="0.25">
      <c r="A452" t="s">
        <v>176</v>
      </c>
      <c r="B452">
        <v>1</v>
      </c>
      <c r="C452">
        <v>0</v>
      </c>
      <c r="D452">
        <v>6</v>
      </c>
      <c r="E452">
        <v>4</v>
      </c>
      <c r="F452">
        <v>0</v>
      </c>
      <c r="G452">
        <v>6</v>
      </c>
    </row>
    <row r="453" spans="1:7" x14ac:dyDescent="0.25">
      <c r="A453" t="s">
        <v>176</v>
      </c>
      <c r="B453">
        <v>1</v>
      </c>
      <c r="C453">
        <v>1</v>
      </c>
      <c r="D453">
        <v>6</v>
      </c>
      <c r="E453">
        <v>8</v>
      </c>
      <c r="F453">
        <v>1</v>
      </c>
      <c r="G453">
        <v>10</v>
      </c>
    </row>
    <row r="454" spans="1:7" x14ac:dyDescent="0.25">
      <c r="A454" t="s">
        <v>176</v>
      </c>
      <c r="B454">
        <v>1</v>
      </c>
      <c r="C454">
        <v>1</v>
      </c>
      <c r="D454">
        <v>7</v>
      </c>
      <c r="E454">
        <v>6</v>
      </c>
      <c r="F454">
        <v>0</v>
      </c>
      <c r="G454">
        <v>4</v>
      </c>
    </row>
    <row r="455" spans="1:7" x14ac:dyDescent="0.25">
      <c r="A455" t="s">
        <v>176</v>
      </c>
      <c r="B455">
        <v>1</v>
      </c>
      <c r="C455">
        <v>2</v>
      </c>
      <c r="D455">
        <v>7</v>
      </c>
      <c r="E455">
        <v>12</v>
      </c>
      <c r="F455">
        <v>1</v>
      </c>
      <c r="G455">
        <v>6</v>
      </c>
    </row>
    <row r="456" spans="1:7" x14ac:dyDescent="0.25">
      <c r="A456" t="s">
        <v>176</v>
      </c>
      <c r="B456">
        <v>1</v>
      </c>
      <c r="C456">
        <v>2</v>
      </c>
      <c r="D456">
        <v>8</v>
      </c>
      <c r="E456">
        <v>12</v>
      </c>
      <c r="F456">
        <v>1</v>
      </c>
      <c r="G456">
        <v>12</v>
      </c>
    </row>
    <row r="457" spans="1:7" x14ac:dyDescent="0.25">
      <c r="A457" t="s">
        <v>176</v>
      </c>
      <c r="B457">
        <v>1</v>
      </c>
      <c r="C457">
        <v>2</v>
      </c>
      <c r="D457">
        <v>9</v>
      </c>
      <c r="E457">
        <v>2</v>
      </c>
      <c r="F457">
        <v>0</v>
      </c>
      <c r="G457">
        <v>10</v>
      </c>
    </row>
    <row r="458" spans="1:7" x14ac:dyDescent="0.25">
      <c r="A458" t="s">
        <v>177</v>
      </c>
      <c r="B458">
        <v>0</v>
      </c>
      <c r="C458">
        <v>0</v>
      </c>
      <c r="D458">
        <v>0</v>
      </c>
      <c r="E458">
        <v>11</v>
      </c>
      <c r="F458">
        <v>1</v>
      </c>
      <c r="G458">
        <v>7</v>
      </c>
    </row>
    <row r="459" spans="1:7" x14ac:dyDescent="0.25">
      <c r="A459" t="s">
        <v>177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6</v>
      </c>
    </row>
    <row r="460" spans="1:7" x14ac:dyDescent="0.25">
      <c r="A460" t="s">
        <v>177</v>
      </c>
      <c r="B460">
        <v>0</v>
      </c>
      <c r="C460">
        <v>0</v>
      </c>
      <c r="D460">
        <v>2</v>
      </c>
      <c r="E460">
        <v>1</v>
      </c>
      <c r="F460">
        <v>0</v>
      </c>
      <c r="G460">
        <v>5</v>
      </c>
    </row>
    <row r="461" spans="1:7" x14ac:dyDescent="0.25">
      <c r="A461" t="s">
        <v>177</v>
      </c>
      <c r="B461">
        <v>0</v>
      </c>
      <c r="C461">
        <v>0</v>
      </c>
      <c r="D461">
        <v>3</v>
      </c>
      <c r="E461">
        <v>0</v>
      </c>
      <c r="F461">
        <v>0</v>
      </c>
      <c r="G461">
        <v>5</v>
      </c>
    </row>
    <row r="462" spans="1:7" x14ac:dyDescent="0.25">
      <c r="A462" t="s">
        <v>177</v>
      </c>
      <c r="B462">
        <v>0</v>
      </c>
      <c r="C462">
        <v>0</v>
      </c>
      <c r="D462">
        <v>4</v>
      </c>
      <c r="E462">
        <v>0</v>
      </c>
      <c r="F462">
        <v>0</v>
      </c>
      <c r="G462">
        <v>5</v>
      </c>
    </row>
    <row r="463" spans="1:7" x14ac:dyDescent="0.25">
      <c r="A463" t="s">
        <v>177</v>
      </c>
      <c r="B463">
        <v>0</v>
      </c>
      <c r="C463">
        <v>0</v>
      </c>
      <c r="D463">
        <v>5</v>
      </c>
      <c r="E463">
        <v>0</v>
      </c>
      <c r="F463">
        <v>0</v>
      </c>
      <c r="G463">
        <v>5</v>
      </c>
    </row>
    <row r="464" spans="1:7" x14ac:dyDescent="0.25">
      <c r="A464" t="s">
        <v>177</v>
      </c>
      <c r="B464">
        <v>0</v>
      </c>
      <c r="C464">
        <v>0</v>
      </c>
      <c r="D464">
        <v>6</v>
      </c>
      <c r="E464">
        <v>0</v>
      </c>
      <c r="F464">
        <v>0</v>
      </c>
      <c r="G464">
        <v>5</v>
      </c>
    </row>
    <row r="465" spans="1:7" x14ac:dyDescent="0.25">
      <c r="A465" t="s">
        <v>177</v>
      </c>
      <c r="B465">
        <v>0</v>
      </c>
      <c r="C465">
        <v>0</v>
      </c>
      <c r="D465">
        <v>7</v>
      </c>
      <c r="E465">
        <v>0</v>
      </c>
      <c r="F465">
        <v>0</v>
      </c>
      <c r="G465">
        <v>5</v>
      </c>
    </row>
    <row r="466" spans="1:7" x14ac:dyDescent="0.25">
      <c r="A466" t="s">
        <v>177</v>
      </c>
      <c r="B466">
        <v>0</v>
      </c>
      <c r="C466">
        <v>0</v>
      </c>
      <c r="D466">
        <v>8</v>
      </c>
      <c r="E466">
        <v>0</v>
      </c>
      <c r="F466">
        <v>0</v>
      </c>
      <c r="G466">
        <v>5</v>
      </c>
    </row>
    <row r="467" spans="1:7" x14ac:dyDescent="0.25">
      <c r="A467" t="s">
        <v>177</v>
      </c>
      <c r="B467">
        <v>0</v>
      </c>
      <c r="C467">
        <v>0</v>
      </c>
      <c r="D467">
        <v>9</v>
      </c>
      <c r="E467">
        <v>0</v>
      </c>
      <c r="F467">
        <v>0</v>
      </c>
      <c r="G467">
        <v>5</v>
      </c>
    </row>
    <row r="468" spans="1:7" x14ac:dyDescent="0.25">
      <c r="A468" t="s">
        <v>177</v>
      </c>
      <c r="B468">
        <v>0</v>
      </c>
      <c r="C468">
        <v>1</v>
      </c>
      <c r="D468">
        <v>0</v>
      </c>
      <c r="E468">
        <v>22</v>
      </c>
      <c r="F468">
        <v>2</v>
      </c>
      <c r="G468">
        <v>14</v>
      </c>
    </row>
    <row r="469" spans="1:7" x14ac:dyDescent="0.25">
      <c r="A469" t="s">
        <v>177</v>
      </c>
      <c r="B469">
        <v>0</v>
      </c>
      <c r="C469">
        <v>1</v>
      </c>
      <c r="D469">
        <v>1</v>
      </c>
      <c r="E469">
        <v>5</v>
      </c>
      <c r="F469">
        <v>0</v>
      </c>
      <c r="G469">
        <v>9</v>
      </c>
    </row>
    <row r="470" spans="1:7" x14ac:dyDescent="0.25">
      <c r="A470" t="s">
        <v>177</v>
      </c>
      <c r="B470">
        <v>0</v>
      </c>
      <c r="C470">
        <v>1</v>
      </c>
      <c r="D470">
        <v>2</v>
      </c>
      <c r="E470">
        <v>9</v>
      </c>
      <c r="F470">
        <v>0</v>
      </c>
      <c r="G470">
        <v>0</v>
      </c>
    </row>
    <row r="471" spans="1:7" x14ac:dyDescent="0.25">
      <c r="A471" t="s">
        <v>177</v>
      </c>
      <c r="B471">
        <v>0</v>
      </c>
      <c r="C471">
        <v>1</v>
      </c>
      <c r="D471">
        <v>3</v>
      </c>
      <c r="E471">
        <v>1</v>
      </c>
      <c r="F471">
        <v>1</v>
      </c>
      <c r="G471">
        <v>17</v>
      </c>
    </row>
    <row r="472" spans="1:7" x14ac:dyDescent="0.25">
      <c r="A472" t="s">
        <v>177</v>
      </c>
      <c r="B472">
        <v>0</v>
      </c>
      <c r="C472">
        <v>1</v>
      </c>
      <c r="D472">
        <v>4</v>
      </c>
      <c r="E472">
        <v>2</v>
      </c>
      <c r="F472">
        <v>0</v>
      </c>
      <c r="G472">
        <v>15</v>
      </c>
    </row>
    <row r="473" spans="1:7" x14ac:dyDescent="0.25">
      <c r="A473" t="s">
        <v>177</v>
      </c>
      <c r="B473">
        <v>0</v>
      </c>
      <c r="C473">
        <v>1</v>
      </c>
      <c r="D473">
        <v>5</v>
      </c>
      <c r="E473">
        <v>2</v>
      </c>
      <c r="F473">
        <v>0</v>
      </c>
      <c r="G473">
        <v>13</v>
      </c>
    </row>
    <row r="474" spans="1:7" x14ac:dyDescent="0.25">
      <c r="A474" t="s">
        <v>177</v>
      </c>
      <c r="B474">
        <v>0</v>
      </c>
      <c r="C474">
        <v>1</v>
      </c>
      <c r="D474">
        <v>6</v>
      </c>
      <c r="E474">
        <v>5</v>
      </c>
      <c r="F474">
        <v>0</v>
      </c>
      <c r="G474">
        <v>8</v>
      </c>
    </row>
    <row r="475" spans="1:7" x14ac:dyDescent="0.25">
      <c r="A475" t="s">
        <v>177</v>
      </c>
      <c r="B475">
        <v>0</v>
      </c>
      <c r="C475">
        <v>1</v>
      </c>
      <c r="D475">
        <v>7</v>
      </c>
      <c r="E475">
        <v>5</v>
      </c>
      <c r="F475">
        <v>0</v>
      </c>
      <c r="G475">
        <v>3</v>
      </c>
    </row>
    <row r="476" spans="1:7" x14ac:dyDescent="0.25">
      <c r="A476" t="s">
        <v>177</v>
      </c>
      <c r="B476">
        <v>0</v>
      </c>
      <c r="C476">
        <v>1</v>
      </c>
      <c r="D476">
        <v>8</v>
      </c>
      <c r="E476">
        <v>7</v>
      </c>
      <c r="F476">
        <v>1</v>
      </c>
      <c r="G476">
        <v>14</v>
      </c>
    </row>
    <row r="477" spans="1:7" x14ac:dyDescent="0.25">
      <c r="A477" t="s">
        <v>177</v>
      </c>
      <c r="B477">
        <v>0</v>
      </c>
      <c r="C477">
        <v>1</v>
      </c>
      <c r="D477">
        <v>9</v>
      </c>
      <c r="E477">
        <v>12</v>
      </c>
      <c r="F477">
        <v>0</v>
      </c>
      <c r="G477">
        <v>2</v>
      </c>
    </row>
    <row r="478" spans="1:7" x14ac:dyDescent="0.25">
      <c r="A478" t="s">
        <v>177</v>
      </c>
      <c r="B478">
        <v>0</v>
      </c>
      <c r="C478">
        <v>2</v>
      </c>
      <c r="D478">
        <v>3</v>
      </c>
      <c r="E478">
        <v>9</v>
      </c>
      <c r="F478">
        <v>1</v>
      </c>
      <c r="G478">
        <v>9</v>
      </c>
    </row>
    <row r="479" spans="1:7" x14ac:dyDescent="0.25">
      <c r="A479" t="s">
        <v>177</v>
      </c>
      <c r="B479">
        <v>0</v>
      </c>
      <c r="C479">
        <v>2</v>
      </c>
      <c r="D479">
        <v>4</v>
      </c>
      <c r="E479">
        <v>17</v>
      </c>
      <c r="F479">
        <v>1</v>
      </c>
      <c r="G479">
        <v>10</v>
      </c>
    </row>
    <row r="480" spans="1:7" x14ac:dyDescent="0.25">
      <c r="A480" t="s">
        <v>177</v>
      </c>
      <c r="B480">
        <v>0</v>
      </c>
      <c r="C480">
        <v>2</v>
      </c>
      <c r="D480">
        <v>5</v>
      </c>
      <c r="E480">
        <v>13</v>
      </c>
      <c r="F480">
        <v>1</v>
      </c>
      <c r="G480">
        <v>15</v>
      </c>
    </row>
    <row r="481" spans="1:7" x14ac:dyDescent="0.25">
      <c r="A481" t="s">
        <v>177</v>
      </c>
      <c r="B481">
        <v>0</v>
      </c>
      <c r="C481">
        <v>2</v>
      </c>
      <c r="D481">
        <v>6</v>
      </c>
      <c r="E481">
        <v>13</v>
      </c>
      <c r="F481">
        <v>0</v>
      </c>
      <c r="G481">
        <v>2</v>
      </c>
    </row>
    <row r="482" spans="1:7" x14ac:dyDescent="0.25">
      <c r="A482" t="s">
        <v>177</v>
      </c>
      <c r="B482">
        <v>0</v>
      </c>
      <c r="C482">
        <v>2</v>
      </c>
      <c r="D482">
        <v>7</v>
      </c>
      <c r="E482">
        <v>13</v>
      </c>
      <c r="F482">
        <v>1</v>
      </c>
      <c r="G482">
        <v>7</v>
      </c>
    </row>
    <row r="483" spans="1:7" x14ac:dyDescent="0.25">
      <c r="A483" t="s">
        <v>177</v>
      </c>
      <c r="B483">
        <v>0</v>
      </c>
      <c r="C483">
        <v>2</v>
      </c>
      <c r="D483">
        <v>8</v>
      </c>
      <c r="E483">
        <v>9</v>
      </c>
      <c r="F483">
        <v>1</v>
      </c>
      <c r="G483">
        <v>16</v>
      </c>
    </row>
    <row r="484" spans="1:7" x14ac:dyDescent="0.25">
      <c r="A484" t="s">
        <v>177</v>
      </c>
      <c r="B484">
        <v>1</v>
      </c>
      <c r="C484">
        <v>0</v>
      </c>
      <c r="D484">
        <v>5</v>
      </c>
      <c r="E484">
        <v>3</v>
      </c>
      <c r="F484">
        <v>1</v>
      </c>
      <c r="G484">
        <v>15</v>
      </c>
    </row>
    <row r="485" spans="1:7" x14ac:dyDescent="0.25">
      <c r="A485" t="s">
        <v>177</v>
      </c>
      <c r="B485">
        <v>1</v>
      </c>
      <c r="C485">
        <v>0</v>
      </c>
      <c r="D485">
        <v>7</v>
      </c>
      <c r="E485">
        <v>14</v>
      </c>
      <c r="F485">
        <v>0</v>
      </c>
      <c r="G485">
        <v>1</v>
      </c>
    </row>
    <row r="486" spans="1:7" x14ac:dyDescent="0.25">
      <c r="A486" t="s">
        <v>177</v>
      </c>
      <c r="B486">
        <v>1</v>
      </c>
      <c r="C486">
        <v>0</v>
      </c>
      <c r="D486">
        <v>8</v>
      </c>
      <c r="E486">
        <v>2</v>
      </c>
      <c r="F486">
        <v>1</v>
      </c>
      <c r="G486">
        <v>17</v>
      </c>
    </row>
    <row r="487" spans="1:7" x14ac:dyDescent="0.25">
      <c r="A487" t="s">
        <v>177</v>
      </c>
      <c r="B487">
        <v>1</v>
      </c>
      <c r="C487">
        <v>1</v>
      </c>
      <c r="D487">
        <v>6</v>
      </c>
      <c r="E487">
        <v>7</v>
      </c>
      <c r="F487">
        <v>1</v>
      </c>
      <c r="G487">
        <v>11</v>
      </c>
    </row>
    <row r="488" spans="1:7" x14ac:dyDescent="0.25">
      <c r="A488" t="s">
        <v>177</v>
      </c>
      <c r="B488">
        <v>1</v>
      </c>
      <c r="C488">
        <v>1</v>
      </c>
      <c r="D488">
        <v>8</v>
      </c>
      <c r="E488">
        <v>23</v>
      </c>
      <c r="F488">
        <v>1</v>
      </c>
      <c r="G488">
        <v>6</v>
      </c>
    </row>
    <row r="489" spans="1:7" x14ac:dyDescent="0.25">
      <c r="A489" t="s">
        <v>177</v>
      </c>
      <c r="B489">
        <v>1</v>
      </c>
      <c r="C489">
        <v>1</v>
      </c>
      <c r="D489">
        <v>9</v>
      </c>
      <c r="E489">
        <v>20</v>
      </c>
      <c r="F489">
        <v>1</v>
      </c>
      <c r="G489">
        <v>4</v>
      </c>
    </row>
    <row r="490" spans="1:7" x14ac:dyDescent="0.25">
      <c r="A490" t="s">
        <v>177</v>
      </c>
      <c r="B490">
        <v>1</v>
      </c>
      <c r="C490">
        <v>2</v>
      </c>
      <c r="D490">
        <v>7</v>
      </c>
      <c r="E490">
        <v>4</v>
      </c>
      <c r="F490">
        <v>1</v>
      </c>
      <c r="G490">
        <v>14</v>
      </c>
    </row>
    <row r="491" spans="1:7" x14ac:dyDescent="0.25">
      <c r="A491" t="s">
        <v>178</v>
      </c>
      <c r="B491">
        <v>0</v>
      </c>
      <c r="C491">
        <v>0</v>
      </c>
      <c r="D491">
        <v>0</v>
      </c>
      <c r="E491">
        <v>28</v>
      </c>
      <c r="F491">
        <v>2</v>
      </c>
      <c r="G491">
        <v>8</v>
      </c>
    </row>
    <row r="492" spans="1:7" x14ac:dyDescent="0.25">
      <c r="A492" t="s">
        <v>178</v>
      </c>
      <c r="B492">
        <v>0</v>
      </c>
      <c r="C492">
        <v>0</v>
      </c>
      <c r="D492">
        <v>1</v>
      </c>
      <c r="E492">
        <v>2</v>
      </c>
      <c r="F492">
        <v>0</v>
      </c>
      <c r="G492">
        <v>6</v>
      </c>
    </row>
    <row r="493" spans="1:7" x14ac:dyDescent="0.25">
      <c r="A493" t="s">
        <v>178</v>
      </c>
      <c r="B493">
        <v>0</v>
      </c>
      <c r="C493">
        <v>0</v>
      </c>
      <c r="D493">
        <v>2</v>
      </c>
      <c r="E493">
        <v>3</v>
      </c>
      <c r="F493">
        <v>0</v>
      </c>
      <c r="G493">
        <v>3</v>
      </c>
    </row>
    <row r="494" spans="1:7" x14ac:dyDescent="0.25">
      <c r="A494" t="s">
        <v>178</v>
      </c>
      <c r="B494">
        <v>0</v>
      </c>
      <c r="C494">
        <v>0</v>
      </c>
      <c r="D494">
        <v>3</v>
      </c>
      <c r="E494">
        <v>0</v>
      </c>
      <c r="F494">
        <v>0</v>
      </c>
      <c r="G494">
        <v>3</v>
      </c>
    </row>
    <row r="495" spans="1:7" x14ac:dyDescent="0.25">
      <c r="A495" t="s">
        <v>178</v>
      </c>
      <c r="B495">
        <v>0</v>
      </c>
      <c r="C495">
        <v>0</v>
      </c>
      <c r="D495">
        <v>4</v>
      </c>
      <c r="E495">
        <v>0</v>
      </c>
      <c r="F495">
        <v>0</v>
      </c>
      <c r="G495">
        <v>3</v>
      </c>
    </row>
    <row r="496" spans="1:7" x14ac:dyDescent="0.25">
      <c r="A496" t="s">
        <v>178</v>
      </c>
      <c r="B496">
        <v>0</v>
      </c>
      <c r="C496">
        <v>0</v>
      </c>
      <c r="D496">
        <v>5</v>
      </c>
      <c r="E496">
        <v>0</v>
      </c>
      <c r="F496">
        <v>0</v>
      </c>
      <c r="G496">
        <v>3</v>
      </c>
    </row>
    <row r="497" spans="1:7" x14ac:dyDescent="0.25">
      <c r="A497" t="s">
        <v>178</v>
      </c>
      <c r="B497">
        <v>0</v>
      </c>
      <c r="C497">
        <v>0</v>
      </c>
      <c r="D497">
        <v>6</v>
      </c>
      <c r="E497">
        <v>0</v>
      </c>
      <c r="F497">
        <v>0</v>
      </c>
      <c r="G497">
        <v>3</v>
      </c>
    </row>
    <row r="498" spans="1:7" x14ac:dyDescent="0.25">
      <c r="A498" t="s">
        <v>178</v>
      </c>
      <c r="B498">
        <v>0</v>
      </c>
      <c r="C498">
        <v>0</v>
      </c>
      <c r="D498">
        <v>7</v>
      </c>
      <c r="E498">
        <v>0</v>
      </c>
      <c r="F498">
        <v>0</v>
      </c>
      <c r="G498">
        <v>3</v>
      </c>
    </row>
    <row r="499" spans="1:7" x14ac:dyDescent="0.25">
      <c r="A499" t="s">
        <v>178</v>
      </c>
      <c r="B499">
        <v>0</v>
      </c>
      <c r="C499">
        <v>0</v>
      </c>
      <c r="D499">
        <v>8</v>
      </c>
      <c r="E499">
        <v>0</v>
      </c>
      <c r="F499">
        <v>0</v>
      </c>
      <c r="G499">
        <v>3</v>
      </c>
    </row>
    <row r="500" spans="1:7" x14ac:dyDescent="0.25">
      <c r="A500" t="s">
        <v>178</v>
      </c>
      <c r="B500">
        <v>0</v>
      </c>
      <c r="C500">
        <v>0</v>
      </c>
      <c r="D500">
        <v>9</v>
      </c>
      <c r="E500">
        <v>0</v>
      </c>
      <c r="F500">
        <v>0</v>
      </c>
      <c r="G500">
        <v>3</v>
      </c>
    </row>
    <row r="501" spans="1:7" x14ac:dyDescent="0.25">
      <c r="A501" t="s">
        <v>178</v>
      </c>
      <c r="B501">
        <v>0</v>
      </c>
      <c r="C501">
        <v>1</v>
      </c>
      <c r="D501">
        <v>0</v>
      </c>
      <c r="E501">
        <v>9</v>
      </c>
      <c r="F501">
        <v>1</v>
      </c>
      <c r="G501">
        <v>9</v>
      </c>
    </row>
    <row r="502" spans="1:7" x14ac:dyDescent="0.25">
      <c r="A502" t="s">
        <v>178</v>
      </c>
      <c r="B502">
        <v>0</v>
      </c>
      <c r="C502">
        <v>1</v>
      </c>
      <c r="D502">
        <v>1</v>
      </c>
      <c r="E502">
        <v>3</v>
      </c>
      <c r="F502">
        <v>0</v>
      </c>
      <c r="G502">
        <v>6</v>
      </c>
    </row>
    <row r="503" spans="1:7" x14ac:dyDescent="0.25">
      <c r="A503" t="s">
        <v>178</v>
      </c>
      <c r="B503">
        <v>0</v>
      </c>
      <c r="C503">
        <v>1</v>
      </c>
      <c r="D503">
        <v>2</v>
      </c>
      <c r="E503">
        <v>6</v>
      </c>
      <c r="F503">
        <v>0</v>
      </c>
      <c r="G503">
        <v>0</v>
      </c>
    </row>
    <row r="504" spans="1:7" x14ac:dyDescent="0.25">
      <c r="A504" t="s">
        <v>178</v>
      </c>
      <c r="B504">
        <v>0</v>
      </c>
      <c r="C504">
        <v>1</v>
      </c>
      <c r="D504">
        <v>3</v>
      </c>
      <c r="E504">
        <v>5</v>
      </c>
      <c r="F504">
        <v>1</v>
      </c>
      <c r="G504">
        <v>13</v>
      </c>
    </row>
    <row r="505" spans="1:7" x14ac:dyDescent="0.25">
      <c r="A505" t="s">
        <v>178</v>
      </c>
      <c r="B505">
        <v>0</v>
      </c>
      <c r="C505">
        <v>1</v>
      </c>
      <c r="D505">
        <v>4</v>
      </c>
      <c r="E505">
        <v>10</v>
      </c>
      <c r="F505">
        <v>0</v>
      </c>
      <c r="G505">
        <v>3</v>
      </c>
    </row>
    <row r="506" spans="1:7" x14ac:dyDescent="0.25">
      <c r="A506" t="s">
        <v>178</v>
      </c>
      <c r="B506">
        <v>0</v>
      </c>
      <c r="C506">
        <v>1</v>
      </c>
      <c r="D506">
        <v>5</v>
      </c>
      <c r="E506">
        <v>17</v>
      </c>
      <c r="F506">
        <v>1</v>
      </c>
      <c r="G506">
        <v>4</v>
      </c>
    </row>
    <row r="507" spans="1:7" x14ac:dyDescent="0.25">
      <c r="A507" t="s">
        <v>178</v>
      </c>
      <c r="B507">
        <v>0</v>
      </c>
      <c r="C507">
        <v>1</v>
      </c>
      <c r="D507">
        <v>6</v>
      </c>
      <c r="E507">
        <v>8</v>
      </c>
      <c r="F507">
        <v>1</v>
      </c>
      <c r="G507">
        <v>14</v>
      </c>
    </row>
    <row r="508" spans="1:7" x14ac:dyDescent="0.25">
      <c r="A508" t="s">
        <v>178</v>
      </c>
      <c r="B508">
        <v>0</v>
      </c>
      <c r="C508">
        <v>1</v>
      </c>
      <c r="D508">
        <v>8</v>
      </c>
      <c r="E508">
        <v>1</v>
      </c>
      <c r="F508">
        <v>0</v>
      </c>
      <c r="G508">
        <v>13</v>
      </c>
    </row>
    <row r="509" spans="1:7" x14ac:dyDescent="0.25">
      <c r="A509" t="s">
        <v>178</v>
      </c>
      <c r="B509">
        <v>0</v>
      </c>
      <c r="C509">
        <v>2</v>
      </c>
      <c r="D509">
        <v>3</v>
      </c>
      <c r="E509">
        <v>5</v>
      </c>
      <c r="F509">
        <v>1</v>
      </c>
      <c r="G509">
        <v>13</v>
      </c>
    </row>
    <row r="510" spans="1:7" x14ac:dyDescent="0.25">
      <c r="A510" t="s">
        <v>178</v>
      </c>
      <c r="B510">
        <v>0</v>
      </c>
      <c r="C510">
        <v>2</v>
      </c>
      <c r="D510">
        <v>4</v>
      </c>
      <c r="E510">
        <v>8</v>
      </c>
      <c r="F510">
        <v>0</v>
      </c>
      <c r="G510">
        <v>5</v>
      </c>
    </row>
    <row r="511" spans="1:7" x14ac:dyDescent="0.25">
      <c r="A511" t="s">
        <v>178</v>
      </c>
      <c r="B511">
        <v>0</v>
      </c>
      <c r="C511">
        <v>2</v>
      </c>
      <c r="D511">
        <v>5</v>
      </c>
      <c r="E511">
        <v>5</v>
      </c>
      <c r="F511">
        <v>0</v>
      </c>
      <c r="G511">
        <v>0</v>
      </c>
    </row>
    <row r="512" spans="1:7" x14ac:dyDescent="0.25">
      <c r="A512" t="s">
        <v>178</v>
      </c>
      <c r="B512">
        <v>0</v>
      </c>
      <c r="C512">
        <v>2</v>
      </c>
      <c r="D512">
        <v>6</v>
      </c>
      <c r="E512">
        <v>12</v>
      </c>
      <c r="F512">
        <v>1</v>
      </c>
      <c r="G512">
        <v>6</v>
      </c>
    </row>
    <row r="513" spans="1:7" x14ac:dyDescent="0.25">
      <c r="A513" t="s">
        <v>178</v>
      </c>
      <c r="B513">
        <v>0</v>
      </c>
      <c r="C513">
        <v>2</v>
      </c>
      <c r="D513">
        <v>7</v>
      </c>
      <c r="E513">
        <v>24</v>
      </c>
      <c r="F513">
        <v>1</v>
      </c>
      <c r="G513">
        <v>0</v>
      </c>
    </row>
    <row r="514" spans="1:7" x14ac:dyDescent="0.25">
      <c r="A514" t="s">
        <v>178</v>
      </c>
      <c r="B514">
        <v>0</v>
      </c>
      <c r="C514">
        <v>2</v>
      </c>
      <c r="D514">
        <v>8</v>
      </c>
      <c r="E514">
        <v>15</v>
      </c>
      <c r="F514">
        <v>1</v>
      </c>
      <c r="G514">
        <v>3</v>
      </c>
    </row>
    <row r="515" spans="1:7" x14ac:dyDescent="0.25">
      <c r="A515" t="s">
        <v>178</v>
      </c>
      <c r="B515">
        <v>0</v>
      </c>
      <c r="C515">
        <v>2</v>
      </c>
      <c r="D515">
        <v>9</v>
      </c>
      <c r="E515">
        <v>21</v>
      </c>
      <c r="F515">
        <v>1</v>
      </c>
      <c r="G515">
        <v>0</v>
      </c>
    </row>
    <row r="516" spans="1:7" x14ac:dyDescent="0.25">
      <c r="A516" t="s">
        <v>178</v>
      </c>
      <c r="B516">
        <v>1</v>
      </c>
      <c r="C516">
        <v>0</v>
      </c>
      <c r="D516">
        <v>7</v>
      </c>
      <c r="E516">
        <v>9</v>
      </c>
      <c r="F516">
        <v>1</v>
      </c>
      <c r="G516">
        <v>9</v>
      </c>
    </row>
    <row r="517" spans="1:7" x14ac:dyDescent="0.25">
      <c r="A517" t="s">
        <v>178</v>
      </c>
      <c r="B517">
        <v>1</v>
      </c>
      <c r="C517">
        <v>0</v>
      </c>
      <c r="D517">
        <v>8</v>
      </c>
      <c r="E517">
        <v>16</v>
      </c>
      <c r="F517">
        <v>1</v>
      </c>
      <c r="G517">
        <v>11</v>
      </c>
    </row>
    <row r="518" spans="1:7" x14ac:dyDescent="0.25">
      <c r="A518" t="s">
        <v>178</v>
      </c>
      <c r="B518">
        <v>1</v>
      </c>
      <c r="C518">
        <v>0</v>
      </c>
      <c r="D518">
        <v>9</v>
      </c>
      <c r="E518">
        <v>1</v>
      </c>
      <c r="F518">
        <v>0</v>
      </c>
      <c r="G518">
        <v>10</v>
      </c>
    </row>
    <row r="519" spans="1:7" x14ac:dyDescent="0.25">
      <c r="A519" t="s">
        <v>178</v>
      </c>
      <c r="B519">
        <v>1</v>
      </c>
      <c r="C519">
        <v>1</v>
      </c>
      <c r="D519">
        <v>6</v>
      </c>
      <c r="E519">
        <v>5</v>
      </c>
      <c r="F519">
        <v>1</v>
      </c>
      <c r="G519">
        <v>13</v>
      </c>
    </row>
    <row r="520" spans="1:7" x14ac:dyDescent="0.25">
      <c r="A520" t="s">
        <v>178</v>
      </c>
      <c r="B520">
        <v>1</v>
      </c>
      <c r="C520">
        <v>1</v>
      </c>
      <c r="D520">
        <v>8</v>
      </c>
      <c r="E520">
        <v>15</v>
      </c>
      <c r="F520">
        <v>1</v>
      </c>
      <c r="G520">
        <v>16</v>
      </c>
    </row>
    <row r="521" spans="1:7" x14ac:dyDescent="0.25">
      <c r="A521" t="s">
        <v>178</v>
      </c>
      <c r="B521">
        <v>1</v>
      </c>
      <c r="C521">
        <v>1</v>
      </c>
      <c r="D521">
        <v>9</v>
      </c>
      <c r="E521">
        <v>14</v>
      </c>
      <c r="F521">
        <v>0</v>
      </c>
      <c r="G521">
        <v>2</v>
      </c>
    </row>
    <row r="522" spans="1:7" x14ac:dyDescent="0.25">
      <c r="A522" t="s">
        <v>178</v>
      </c>
      <c r="B522">
        <v>1</v>
      </c>
      <c r="C522">
        <v>2</v>
      </c>
      <c r="D522">
        <v>9</v>
      </c>
      <c r="E522">
        <v>3</v>
      </c>
      <c r="F522">
        <v>1</v>
      </c>
      <c r="G522">
        <v>15</v>
      </c>
    </row>
    <row r="523" spans="1:7" x14ac:dyDescent="0.25">
      <c r="A523" t="s">
        <v>179</v>
      </c>
      <c r="B523">
        <v>0</v>
      </c>
      <c r="C523">
        <v>0</v>
      </c>
      <c r="D523">
        <v>0</v>
      </c>
      <c r="E523">
        <v>19</v>
      </c>
      <c r="F523">
        <v>2</v>
      </c>
      <c r="G523">
        <v>17</v>
      </c>
    </row>
    <row r="524" spans="1:7" x14ac:dyDescent="0.25">
      <c r="A524" t="s">
        <v>179</v>
      </c>
      <c r="B524">
        <v>0</v>
      </c>
      <c r="C524">
        <v>0</v>
      </c>
      <c r="D524">
        <v>1</v>
      </c>
      <c r="E524">
        <v>5</v>
      </c>
      <c r="F524">
        <v>0</v>
      </c>
      <c r="G524">
        <v>12</v>
      </c>
    </row>
    <row r="525" spans="1:7" x14ac:dyDescent="0.25">
      <c r="A525" t="s">
        <v>179</v>
      </c>
      <c r="B525">
        <v>0</v>
      </c>
      <c r="C525">
        <v>0</v>
      </c>
      <c r="D525">
        <v>2</v>
      </c>
      <c r="E525">
        <v>6</v>
      </c>
      <c r="F525">
        <v>0</v>
      </c>
      <c r="G525">
        <v>6</v>
      </c>
    </row>
    <row r="526" spans="1:7" x14ac:dyDescent="0.25">
      <c r="A526" t="s">
        <v>179</v>
      </c>
      <c r="B526">
        <v>0</v>
      </c>
      <c r="C526">
        <v>0</v>
      </c>
      <c r="D526">
        <v>3</v>
      </c>
      <c r="E526">
        <v>2</v>
      </c>
      <c r="F526">
        <v>0</v>
      </c>
      <c r="G526">
        <v>4</v>
      </c>
    </row>
    <row r="527" spans="1:7" x14ac:dyDescent="0.25">
      <c r="A527" t="s">
        <v>179</v>
      </c>
      <c r="B527">
        <v>0</v>
      </c>
      <c r="C527">
        <v>0</v>
      </c>
      <c r="D527">
        <v>4</v>
      </c>
      <c r="E527">
        <v>2</v>
      </c>
      <c r="F527">
        <v>0</v>
      </c>
      <c r="G527">
        <v>2</v>
      </c>
    </row>
    <row r="528" spans="1:7" x14ac:dyDescent="0.25">
      <c r="A528" t="s">
        <v>179</v>
      </c>
      <c r="B528">
        <v>0</v>
      </c>
      <c r="C528">
        <v>0</v>
      </c>
      <c r="D528">
        <v>5</v>
      </c>
      <c r="E528">
        <v>1</v>
      </c>
      <c r="F528">
        <v>0</v>
      </c>
      <c r="G528">
        <v>1</v>
      </c>
    </row>
    <row r="529" spans="1:7" x14ac:dyDescent="0.25">
      <c r="A529" t="s">
        <v>179</v>
      </c>
      <c r="B529">
        <v>0</v>
      </c>
      <c r="C529">
        <v>0</v>
      </c>
      <c r="D529">
        <v>6</v>
      </c>
      <c r="E529">
        <v>1</v>
      </c>
      <c r="F529">
        <v>0</v>
      </c>
      <c r="G529">
        <v>0</v>
      </c>
    </row>
    <row r="530" spans="1:7" x14ac:dyDescent="0.25">
      <c r="A530" t="s">
        <v>179</v>
      </c>
      <c r="B530">
        <v>0</v>
      </c>
      <c r="C530">
        <v>0</v>
      </c>
      <c r="D530">
        <v>7</v>
      </c>
      <c r="E530">
        <v>0</v>
      </c>
      <c r="F530">
        <v>0</v>
      </c>
      <c r="G530">
        <v>0</v>
      </c>
    </row>
    <row r="531" spans="1:7" x14ac:dyDescent="0.25">
      <c r="A531" t="s">
        <v>179</v>
      </c>
      <c r="B531">
        <v>0</v>
      </c>
      <c r="C531">
        <v>0</v>
      </c>
      <c r="D531">
        <v>8</v>
      </c>
      <c r="E531">
        <v>0</v>
      </c>
      <c r="F531">
        <v>0</v>
      </c>
      <c r="G531">
        <v>0</v>
      </c>
    </row>
    <row r="532" spans="1:7" x14ac:dyDescent="0.25">
      <c r="A532" t="s">
        <v>179</v>
      </c>
      <c r="B532">
        <v>0</v>
      </c>
      <c r="C532">
        <v>0</v>
      </c>
      <c r="D532">
        <v>9</v>
      </c>
      <c r="E532">
        <v>1</v>
      </c>
      <c r="F532">
        <v>1</v>
      </c>
      <c r="G532">
        <v>17</v>
      </c>
    </row>
    <row r="533" spans="1:7" x14ac:dyDescent="0.25">
      <c r="A533" t="s">
        <v>179</v>
      </c>
      <c r="B533">
        <v>0</v>
      </c>
      <c r="C533">
        <v>1</v>
      </c>
      <c r="D533">
        <v>0</v>
      </c>
      <c r="E533">
        <v>13</v>
      </c>
      <c r="F533">
        <v>1</v>
      </c>
      <c r="G533">
        <v>5</v>
      </c>
    </row>
    <row r="534" spans="1:7" x14ac:dyDescent="0.25">
      <c r="A534" t="s">
        <v>179</v>
      </c>
      <c r="B534">
        <v>0</v>
      </c>
      <c r="C534">
        <v>1</v>
      </c>
      <c r="D534">
        <v>2</v>
      </c>
      <c r="E534">
        <v>2</v>
      </c>
      <c r="F534">
        <v>0</v>
      </c>
      <c r="G534">
        <v>3</v>
      </c>
    </row>
    <row r="535" spans="1:7" x14ac:dyDescent="0.25">
      <c r="A535" t="s">
        <v>179</v>
      </c>
      <c r="B535">
        <v>0</v>
      </c>
      <c r="C535">
        <v>1</v>
      </c>
      <c r="D535">
        <v>5</v>
      </c>
      <c r="E535">
        <v>4</v>
      </c>
      <c r="F535">
        <v>1</v>
      </c>
      <c r="G535">
        <v>17</v>
      </c>
    </row>
    <row r="536" spans="1:7" x14ac:dyDescent="0.25">
      <c r="A536" t="s">
        <v>179</v>
      </c>
      <c r="B536">
        <v>0</v>
      </c>
      <c r="C536">
        <v>1</v>
      </c>
      <c r="D536">
        <v>6</v>
      </c>
      <c r="E536">
        <v>2</v>
      </c>
      <c r="F536">
        <v>0</v>
      </c>
      <c r="G536">
        <v>15</v>
      </c>
    </row>
    <row r="537" spans="1:7" x14ac:dyDescent="0.25">
      <c r="A537" t="s">
        <v>179</v>
      </c>
      <c r="B537">
        <v>0</v>
      </c>
      <c r="C537">
        <v>1</v>
      </c>
      <c r="D537">
        <v>7</v>
      </c>
      <c r="E537">
        <v>1</v>
      </c>
      <c r="F537">
        <v>0</v>
      </c>
      <c r="G537">
        <v>14</v>
      </c>
    </row>
    <row r="538" spans="1:7" x14ac:dyDescent="0.25">
      <c r="A538" t="s">
        <v>179</v>
      </c>
      <c r="B538">
        <v>0</v>
      </c>
      <c r="C538">
        <v>1</v>
      </c>
      <c r="D538">
        <v>8</v>
      </c>
      <c r="E538">
        <v>5</v>
      </c>
      <c r="F538">
        <v>0</v>
      </c>
      <c r="G538">
        <v>9</v>
      </c>
    </row>
    <row r="539" spans="1:7" x14ac:dyDescent="0.25">
      <c r="A539" t="s">
        <v>179</v>
      </c>
      <c r="B539">
        <v>0</v>
      </c>
      <c r="C539">
        <v>1</v>
      </c>
      <c r="D539">
        <v>9</v>
      </c>
      <c r="E539">
        <v>3</v>
      </c>
      <c r="F539">
        <v>0</v>
      </c>
      <c r="G539">
        <v>6</v>
      </c>
    </row>
    <row r="540" spans="1:7" x14ac:dyDescent="0.25">
      <c r="A540" t="s">
        <v>179</v>
      </c>
      <c r="B540">
        <v>0</v>
      </c>
      <c r="C540">
        <v>2</v>
      </c>
      <c r="D540">
        <v>3</v>
      </c>
      <c r="E540">
        <v>6</v>
      </c>
      <c r="F540">
        <v>1</v>
      </c>
      <c r="G540">
        <v>12</v>
      </c>
    </row>
    <row r="541" spans="1:7" x14ac:dyDescent="0.25">
      <c r="A541" t="s">
        <v>179</v>
      </c>
      <c r="B541">
        <v>0</v>
      </c>
      <c r="C541">
        <v>2</v>
      </c>
      <c r="D541">
        <v>4</v>
      </c>
      <c r="E541">
        <v>8</v>
      </c>
      <c r="F541">
        <v>0</v>
      </c>
      <c r="G541">
        <v>4</v>
      </c>
    </row>
    <row r="542" spans="1:7" x14ac:dyDescent="0.25">
      <c r="A542" t="s">
        <v>179</v>
      </c>
      <c r="B542">
        <v>0</v>
      </c>
      <c r="C542">
        <v>2</v>
      </c>
      <c r="D542">
        <v>5</v>
      </c>
      <c r="E542">
        <v>11</v>
      </c>
      <c r="F542">
        <v>1</v>
      </c>
      <c r="G542">
        <v>11</v>
      </c>
    </row>
    <row r="543" spans="1:7" x14ac:dyDescent="0.25">
      <c r="A543" t="s">
        <v>179</v>
      </c>
      <c r="B543">
        <v>0</v>
      </c>
      <c r="C543">
        <v>2</v>
      </c>
      <c r="D543">
        <v>6</v>
      </c>
      <c r="E543">
        <v>10</v>
      </c>
      <c r="F543">
        <v>0</v>
      </c>
      <c r="G543">
        <v>1</v>
      </c>
    </row>
    <row r="544" spans="1:7" x14ac:dyDescent="0.25">
      <c r="A544" t="s">
        <v>179</v>
      </c>
      <c r="B544">
        <v>0</v>
      </c>
      <c r="C544">
        <v>2</v>
      </c>
      <c r="D544">
        <v>7</v>
      </c>
      <c r="E544">
        <v>7</v>
      </c>
      <c r="F544">
        <v>1</v>
      </c>
      <c r="G544">
        <v>12</v>
      </c>
    </row>
    <row r="545" spans="1:7" x14ac:dyDescent="0.25">
      <c r="A545" t="s">
        <v>179</v>
      </c>
      <c r="B545">
        <v>0</v>
      </c>
      <c r="C545">
        <v>2</v>
      </c>
      <c r="D545">
        <v>8</v>
      </c>
      <c r="E545">
        <v>10</v>
      </c>
      <c r="F545">
        <v>0</v>
      </c>
      <c r="G545">
        <v>2</v>
      </c>
    </row>
    <row r="546" spans="1:7" x14ac:dyDescent="0.25">
      <c r="A546" t="s">
        <v>179</v>
      </c>
      <c r="B546">
        <v>0</v>
      </c>
      <c r="C546">
        <v>2</v>
      </c>
      <c r="D546">
        <v>9</v>
      </c>
      <c r="E546">
        <v>25</v>
      </c>
      <c r="F546">
        <v>2</v>
      </c>
      <c r="G546">
        <v>13</v>
      </c>
    </row>
    <row r="547" spans="1:7" x14ac:dyDescent="0.25">
      <c r="A547" t="s">
        <v>179</v>
      </c>
      <c r="B547">
        <v>1</v>
      </c>
      <c r="C547">
        <v>0</v>
      </c>
      <c r="D547">
        <v>6</v>
      </c>
      <c r="E547">
        <v>3</v>
      </c>
      <c r="F547">
        <v>1</v>
      </c>
      <c r="G547">
        <v>15</v>
      </c>
    </row>
    <row r="548" spans="1:7" x14ac:dyDescent="0.25">
      <c r="A548" t="s">
        <v>179</v>
      </c>
      <c r="B548">
        <v>1</v>
      </c>
      <c r="C548">
        <v>0</v>
      </c>
      <c r="D548">
        <v>7</v>
      </c>
      <c r="E548">
        <v>12</v>
      </c>
      <c r="F548">
        <v>0</v>
      </c>
      <c r="G548">
        <v>3</v>
      </c>
    </row>
    <row r="549" spans="1:7" x14ac:dyDescent="0.25">
      <c r="A549" t="s">
        <v>179</v>
      </c>
      <c r="B549">
        <v>1</v>
      </c>
      <c r="C549">
        <v>0</v>
      </c>
      <c r="D549">
        <v>9</v>
      </c>
      <c r="E549">
        <v>4</v>
      </c>
      <c r="F549">
        <v>1</v>
      </c>
      <c r="G549">
        <v>17</v>
      </c>
    </row>
    <row r="550" spans="1:7" x14ac:dyDescent="0.25">
      <c r="A550" t="s">
        <v>179</v>
      </c>
      <c r="B550">
        <v>1</v>
      </c>
      <c r="C550">
        <v>1</v>
      </c>
      <c r="D550">
        <v>6</v>
      </c>
      <c r="E550">
        <v>4</v>
      </c>
      <c r="F550">
        <v>1</v>
      </c>
      <c r="G550">
        <v>14</v>
      </c>
    </row>
    <row r="551" spans="1:7" x14ac:dyDescent="0.25">
      <c r="A551" t="s">
        <v>179</v>
      </c>
      <c r="B551">
        <v>1</v>
      </c>
      <c r="C551">
        <v>1</v>
      </c>
      <c r="D551">
        <v>7</v>
      </c>
      <c r="E551">
        <v>3</v>
      </c>
      <c r="F551">
        <v>0</v>
      </c>
      <c r="G551">
        <v>11</v>
      </c>
    </row>
    <row r="552" spans="1:7" x14ac:dyDescent="0.25">
      <c r="A552" t="s">
        <v>179</v>
      </c>
      <c r="B552">
        <v>1</v>
      </c>
      <c r="C552">
        <v>1</v>
      </c>
      <c r="D552">
        <v>8</v>
      </c>
      <c r="E552">
        <v>14</v>
      </c>
      <c r="F552">
        <v>1</v>
      </c>
      <c r="G552">
        <v>15</v>
      </c>
    </row>
    <row r="553" spans="1:7" x14ac:dyDescent="0.25">
      <c r="A553" t="s">
        <v>179</v>
      </c>
      <c r="B553">
        <v>1</v>
      </c>
      <c r="C553">
        <v>2</v>
      </c>
      <c r="D553">
        <v>7</v>
      </c>
      <c r="E553">
        <v>1</v>
      </c>
      <c r="F553">
        <v>1</v>
      </c>
      <c r="G553">
        <v>17</v>
      </c>
    </row>
    <row r="554" spans="1:7" x14ac:dyDescent="0.25">
      <c r="A554" t="s">
        <v>179</v>
      </c>
      <c r="B554">
        <v>1</v>
      </c>
      <c r="C554">
        <v>2</v>
      </c>
      <c r="D554">
        <v>8</v>
      </c>
      <c r="E554">
        <v>6</v>
      </c>
      <c r="F554">
        <v>0</v>
      </c>
      <c r="G554">
        <v>11</v>
      </c>
    </row>
    <row r="555" spans="1:7" x14ac:dyDescent="0.25">
      <c r="A555" t="s">
        <v>179</v>
      </c>
      <c r="B555">
        <v>1</v>
      </c>
      <c r="C555">
        <v>2</v>
      </c>
      <c r="D555">
        <v>9</v>
      </c>
      <c r="E555">
        <v>3</v>
      </c>
      <c r="F555">
        <v>0</v>
      </c>
      <c r="G555">
        <v>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5010-E3AA-4E8A-8A91-36524C44A119}">
  <sheetPr>
    <tabColor theme="7" tint="0.79998168889431442"/>
  </sheetPr>
  <dimension ref="A1:G662"/>
  <sheetViews>
    <sheetView workbookViewId="0">
      <selection activeCell="J14" sqref="J14"/>
    </sheetView>
  </sheetViews>
  <sheetFormatPr defaultRowHeight="15" x14ac:dyDescent="0.25"/>
  <cols>
    <col min="1" max="1" width="10.5703125" bestFit="1" customWidth="1"/>
    <col min="2" max="2" width="7.28515625" bestFit="1" customWidth="1"/>
    <col min="3" max="3" width="7.42578125" bestFit="1" customWidth="1"/>
    <col min="4" max="4" width="6.85546875" bestFit="1" customWidth="1"/>
    <col min="5" max="5" width="19.42578125" bestFit="1" customWidth="1"/>
    <col min="6" max="6" width="6.7109375" bestFit="1" customWidth="1"/>
    <col min="7" max="7" width="10.85546875" bestFit="1" customWidth="1"/>
  </cols>
  <sheetData>
    <row r="1" spans="1:7" x14ac:dyDescent="0.25">
      <c r="A1" t="s">
        <v>117</v>
      </c>
      <c r="B1" t="s">
        <v>118</v>
      </c>
      <c r="C1" t="s">
        <v>114</v>
      </c>
      <c r="D1" t="s">
        <v>3</v>
      </c>
      <c r="E1" t="s">
        <v>119</v>
      </c>
      <c r="F1" t="s">
        <v>120</v>
      </c>
      <c r="G1" t="s">
        <v>121</v>
      </c>
    </row>
    <row r="2" spans="1:7" x14ac:dyDescent="0.25">
      <c r="A2" t="s">
        <v>180</v>
      </c>
      <c r="B2">
        <v>0</v>
      </c>
      <c r="C2">
        <v>0</v>
      </c>
      <c r="D2">
        <v>0</v>
      </c>
      <c r="E2">
        <v>3</v>
      </c>
      <c r="F2">
        <v>1</v>
      </c>
      <c r="G2">
        <v>15</v>
      </c>
    </row>
    <row r="3" spans="1:7" x14ac:dyDescent="0.25">
      <c r="A3" t="s">
        <v>180</v>
      </c>
      <c r="B3">
        <v>0</v>
      </c>
      <c r="C3">
        <v>0</v>
      </c>
      <c r="D3">
        <v>1</v>
      </c>
      <c r="E3">
        <v>0</v>
      </c>
      <c r="F3">
        <v>0</v>
      </c>
      <c r="G3">
        <v>15</v>
      </c>
    </row>
    <row r="4" spans="1:7" x14ac:dyDescent="0.25">
      <c r="A4" t="s">
        <v>180</v>
      </c>
      <c r="B4">
        <v>0</v>
      </c>
      <c r="C4">
        <v>0</v>
      </c>
      <c r="D4">
        <v>2</v>
      </c>
      <c r="E4">
        <v>0</v>
      </c>
      <c r="F4">
        <v>0</v>
      </c>
      <c r="G4">
        <v>15</v>
      </c>
    </row>
    <row r="5" spans="1:7" x14ac:dyDescent="0.25">
      <c r="A5" t="s">
        <v>180</v>
      </c>
      <c r="B5">
        <v>0</v>
      </c>
      <c r="C5">
        <v>0</v>
      </c>
      <c r="D5">
        <v>3</v>
      </c>
      <c r="E5">
        <v>0</v>
      </c>
      <c r="F5">
        <v>0</v>
      </c>
      <c r="G5">
        <v>15</v>
      </c>
    </row>
    <row r="6" spans="1:7" x14ac:dyDescent="0.25">
      <c r="A6" t="s">
        <v>180</v>
      </c>
      <c r="B6">
        <v>0</v>
      </c>
      <c r="C6">
        <v>0</v>
      </c>
      <c r="D6">
        <v>4</v>
      </c>
      <c r="E6">
        <v>0</v>
      </c>
      <c r="F6">
        <v>0</v>
      </c>
      <c r="G6">
        <v>15</v>
      </c>
    </row>
    <row r="7" spans="1:7" x14ac:dyDescent="0.25">
      <c r="A7" t="s">
        <v>180</v>
      </c>
      <c r="B7">
        <v>0</v>
      </c>
      <c r="C7">
        <v>0</v>
      </c>
      <c r="D7">
        <v>5</v>
      </c>
      <c r="E7">
        <v>0</v>
      </c>
      <c r="F7">
        <v>0</v>
      </c>
      <c r="G7">
        <v>15</v>
      </c>
    </row>
    <row r="8" spans="1:7" x14ac:dyDescent="0.25">
      <c r="A8" t="s">
        <v>180</v>
      </c>
      <c r="B8">
        <v>0</v>
      </c>
      <c r="C8">
        <v>0</v>
      </c>
      <c r="D8">
        <v>6</v>
      </c>
      <c r="E8">
        <v>0</v>
      </c>
      <c r="F8">
        <v>0</v>
      </c>
      <c r="G8">
        <v>15</v>
      </c>
    </row>
    <row r="9" spans="1:7" x14ac:dyDescent="0.25">
      <c r="A9" t="s">
        <v>180</v>
      </c>
      <c r="B9">
        <v>0</v>
      </c>
      <c r="C9">
        <v>0</v>
      </c>
      <c r="D9">
        <v>7</v>
      </c>
      <c r="E9">
        <v>0</v>
      </c>
      <c r="F9">
        <v>0</v>
      </c>
      <c r="G9">
        <v>15</v>
      </c>
    </row>
    <row r="10" spans="1:7" x14ac:dyDescent="0.25">
      <c r="A10" t="s">
        <v>180</v>
      </c>
      <c r="B10">
        <v>0</v>
      </c>
      <c r="C10">
        <v>0</v>
      </c>
      <c r="D10">
        <v>8</v>
      </c>
      <c r="E10">
        <v>0</v>
      </c>
      <c r="F10">
        <v>0</v>
      </c>
      <c r="G10">
        <v>15</v>
      </c>
    </row>
    <row r="11" spans="1:7" x14ac:dyDescent="0.25">
      <c r="A11" t="s">
        <v>180</v>
      </c>
      <c r="B11">
        <v>0</v>
      </c>
      <c r="C11">
        <v>0</v>
      </c>
      <c r="D11">
        <v>9</v>
      </c>
      <c r="E11">
        <v>0</v>
      </c>
      <c r="F11">
        <v>0</v>
      </c>
      <c r="G11">
        <v>15</v>
      </c>
    </row>
    <row r="12" spans="1:7" x14ac:dyDescent="0.25">
      <c r="A12" t="s">
        <v>180</v>
      </c>
      <c r="B12">
        <v>0</v>
      </c>
      <c r="C12">
        <v>1</v>
      </c>
      <c r="D12">
        <v>0</v>
      </c>
      <c r="E12">
        <v>20</v>
      </c>
      <c r="F12">
        <v>2</v>
      </c>
      <c r="G12">
        <v>16</v>
      </c>
    </row>
    <row r="13" spans="1:7" x14ac:dyDescent="0.25">
      <c r="A13" t="s">
        <v>180</v>
      </c>
      <c r="B13">
        <v>0</v>
      </c>
      <c r="C13">
        <v>2</v>
      </c>
      <c r="D13">
        <v>0</v>
      </c>
      <c r="E13">
        <v>14</v>
      </c>
      <c r="F13">
        <v>1</v>
      </c>
      <c r="G13">
        <v>4</v>
      </c>
    </row>
    <row r="14" spans="1:7" x14ac:dyDescent="0.25">
      <c r="A14" t="s">
        <v>180</v>
      </c>
      <c r="B14">
        <v>0</v>
      </c>
      <c r="C14">
        <v>2</v>
      </c>
      <c r="D14">
        <v>1</v>
      </c>
      <c r="E14">
        <v>5</v>
      </c>
      <c r="F14">
        <v>1</v>
      </c>
      <c r="G14">
        <v>17</v>
      </c>
    </row>
    <row r="15" spans="1:7" x14ac:dyDescent="0.25">
      <c r="A15" t="s">
        <v>180</v>
      </c>
      <c r="B15">
        <v>0</v>
      </c>
      <c r="C15">
        <v>2</v>
      </c>
      <c r="D15">
        <v>2</v>
      </c>
      <c r="E15">
        <v>5</v>
      </c>
      <c r="F15">
        <v>0</v>
      </c>
      <c r="G15">
        <v>12</v>
      </c>
    </row>
    <row r="16" spans="1:7" x14ac:dyDescent="0.25">
      <c r="A16" t="s">
        <v>180</v>
      </c>
      <c r="B16">
        <v>0</v>
      </c>
      <c r="C16">
        <v>2</v>
      </c>
      <c r="D16">
        <v>3</v>
      </c>
      <c r="E16">
        <v>10</v>
      </c>
      <c r="F16">
        <v>0</v>
      </c>
      <c r="G16">
        <v>2</v>
      </c>
    </row>
    <row r="17" spans="1:7" x14ac:dyDescent="0.25">
      <c r="A17" t="s">
        <v>180</v>
      </c>
      <c r="B17">
        <v>0</v>
      </c>
      <c r="C17">
        <v>2</v>
      </c>
      <c r="D17">
        <v>4</v>
      </c>
      <c r="E17">
        <v>10</v>
      </c>
      <c r="F17">
        <v>1</v>
      </c>
      <c r="G17">
        <v>10</v>
      </c>
    </row>
    <row r="18" spans="1:7" x14ac:dyDescent="0.25">
      <c r="A18" t="s">
        <v>180</v>
      </c>
      <c r="B18">
        <v>1</v>
      </c>
      <c r="C18">
        <v>0</v>
      </c>
      <c r="D18">
        <v>5</v>
      </c>
      <c r="E18">
        <v>4</v>
      </c>
      <c r="F18">
        <v>1</v>
      </c>
      <c r="G18">
        <v>14</v>
      </c>
    </row>
    <row r="19" spans="1:7" x14ac:dyDescent="0.25">
      <c r="A19" t="s">
        <v>180</v>
      </c>
      <c r="B19">
        <v>1</v>
      </c>
      <c r="C19">
        <v>1</v>
      </c>
      <c r="D19">
        <v>5</v>
      </c>
      <c r="E19">
        <v>17</v>
      </c>
      <c r="F19">
        <v>1</v>
      </c>
      <c r="G19">
        <v>1</v>
      </c>
    </row>
    <row r="20" spans="1:7" x14ac:dyDescent="0.25">
      <c r="A20" t="s">
        <v>180</v>
      </c>
      <c r="B20">
        <v>1</v>
      </c>
      <c r="C20">
        <v>1</v>
      </c>
      <c r="D20">
        <v>6</v>
      </c>
      <c r="E20">
        <v>8</v>
      </c>
      <c r="F20">
        <v>1</v>
      </c>
      <c r="G20">
        <v>11</v>
      </c>
    </row>
    <row r="21" spans="1:7" x14ac:dyDescent="0.25">
      <c r="A21" t="s">
        <v>180</v>
      </c>
      <c r="B21">
        <v>1</v>
      </c>
      <c r="C21">
        <v>1</v>
      </c>
      <c r="D21">
        <v>7</v>
      </c>
      <c r="E21">
        <v>5</v>
      </c>
      <c r="F21">
        <v>0</v>
      </c>
      <c r="G21">
        <v>6</v>
      </c>
    </row>
    <row r="22" spans="1:7" x14ac:dyDescent="0.25">
      <c r="A22" t="s">
        <v>180</v>
      </c>
      <c r="B22">
        <v>1</v>
      </c>
      <c r="C22">
        <v>1</v>
      </c>
      <c r="D22">
        <v>8</v>
      </c>
      <c r="E22">
        <v>5</v>
      </c>
      <c r="F22">
        <v>0</v>
      </c>
      <c r="G22">
        <v>1</v>
      </c>
    </row>
    <row r="23" spans="1:7" x14ac:dyDescent="0.25">
      <c r="A23" t="s">
        <v>180</v>
      </c>
      <c r="B23">
        <v>1</v>
      </c>
      <c r="C23">
        <v>1</v>
      </c>
      <c r="D23">
        <v>9</v>
      </c>
      <c r="E23">
        <v>6</v>
      </c>
      <c r="F23">
        <v>1</v>
      </c>
      <c r="G23">
        <v>13</v>
      </c>
    </row>
    <row r="24" spans="1:7" x14ac:dyDescent="0.25">
      <c r="A24" t="s">
        <v>180</v>
      </c>
      <c r="B24">
        <v>1</v>
      </c>
      <c r="C24">
        <v>2</v>
      </c>
      <c r="D24">
        <v>6</v>
      </c>
      <c r="E24">
        <v>13</v>
      </c>
      <c r="F24">
        <v>1</v>
      </c>
      <c r="G24">
        <v>5</v>
      </c>
    </row>
    <row r="25" spans="1:7" x14ac:dyDescent="0.25">
      <c r="A25" t="s">
        <v>180</v>
      </c>
      <c r="B25">
        <v>1</v>
      </c>
      <c r="C25">
        <v>2</v>
      </c>
      <c r="D25">
        <v>7</v>
      </c>
      <c r="E25">
        <v>20</v>
      </c>
      <c r="F25">
        <v>1</v>
      </c>
      <c r="G25">
        <v>3</v>
      </c>
    </row>
    <row r="26" spans="1:7" x14ac:dyDescent="0.25">
      <c r="A26" t="s">
        <v>181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 x14ac:dyDescent="0.25">
      <c r="A27" t="s">
        <v>181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</row>
    <row r="28" spans="1:7" x14ac:dyDescent="0.25">
      <c r="A28" t="s">
        <v>181</v>
      </c>
      <c r="B28">
        <v>0</v>
      </c>
      <c r="C28">
        <v>0</v>
      </c>
      <c r="D28">
        <v>3</v>
      </c>
      <c r="E28">
        <v>0</v>
      </c>
      <c r="F28">
        <v>0</v>
      </c>
      <c r="G28">
        <v>0</v>
      </c>
    </row>
    <row r="29" spans="1:7" x14ac:dyDescent="0.25">
      <c r="A29" t="s">
        <v>181</v>
      </c>
      <c r="B29">
        <v>0</v>
      </c>
      <c r="C29">
        <v>0</v>
      </c>
      <c r="D29">
        <v>4</v>
      </c>
      <c r="E29">
        <v>0</v>
      </c>
      <c r="F29">
        <v>0</v>
      </c>
      <c r="G29">
        <v>0</v>
      </c>
    </row>
    <row r="30" spans="1:7" x14ac:dyDescent="0.25">
      <c r="A30" t="s">
        <v>181</v>
      </c>
      <c r="B30">
        <v>0</v>
      </c>
      <c r="C30">
        <v>0</v>
      </c>
      <c r="D30">
        <v>5</v>
      </c>
      <c r="E30">
        <v>0</v>
      </c>
      <c r="F30">
        <v>0</v>
      </c>
      <c r="G30">
        <v>0</v>
      </c>
    </row>
    <row r="31" spans="1:7" x14ac:dyDescent="0.25">
      <c r="A31" t="s">
        <v>181</v>
      </c>
      <c r="B31">
        <v>0</v>
      </c>
      <c r="C31">
        <v>0</v>
      </c>
      <c r="D31">
        <v>6</v>
      </c>
      <c r="E31">
        <v>0</v>
      </c>
      <c r="F31">
        <v>0</v>
      </c>
      <c r="G31">
        <v>0</v>
      </c>
    </row>
    <row r="32" spans="1:7" x14ac:dyDescent="0.25">
      <c r="A32" t="s">
        <v>181</v>
      </c>
      <c r="B32">
        <v>0</v>
      </c>
      <c r="C32">
        <v>0</v>
      </c>
      <c r="D32">
        <v>7</v>
      </c>
      <c r="E32">
        <v>0</v>
      </c>
      <c r="F32">
        <v>0</v>
      </c>
      <c r="G32">
        <v>0</v>
      </c>
    </row>
    <row r="33" spans="1:7" x14ac:dyDescent="0.25">
      <c r="A33" t="s">
        <v>181</v>
      </c>
      <c r="B33">
        <v>0</v>
      </c>
      <c r="C33">
        <v>0</v>
      </c>
      <c r="D33">
        <v>8</v>
      </c>
      <c r="E33">
        <v>0</v>
      </c>
      <c r="F33">
        <v>0</v>
      </c>
      <c r="G33">
        <v>0</v>
      </c>
    </row>
    <row r="34" spans="1:7" x14ac:dyDescent="0.25">
      <c r="A34" t="s">
        <v>181</v>
      </c>
      <c r="B34">
        <v>0</v>
      </c>
      <c r="C34">
        <v>0</v>
      </c>
      <c r="D34">
        <v>9</v>
      </c>
      <c r="E34">
        <v>0</v>
      </c>
      <c r="F34">
        <v>0</v>
      </c>
      <c r="G34">
        <v>0</v>
      </c>
    </row>
    <row r="35" spans="1:7" x14ac:dyDescent="0.25">
      <c r="A35" t="s">
        <v>181</v>
      </c>
      <c r="B35">
        <v>0</v>
      </c>
      <c r="C35">
        <v>1</v>
      </c>
      <c r="D35">
        <v>0</v>
      </c>
      <c r="E35">
        <v>20</v>
      </c>
      <c r="F35">
        <v>2</v>
      </c>
      <c r="G35">
        <v>16</v>
      </c>
    </row>
    <row r="36" spans="1:7" x14ac:dyDescent="0.25">
      <c r="A36" t="s">
        <v>181</v>
      </c>
      <c r="B36">
        <v>0</v>
      </c>
      <c r="C36">
        <v>1</v>
      </c>
      <c r="D36">
        <v>1</v>
      </c>
      <c r="E36">
        <v>1</v>
      </c>
      <c r="F36">
        <v>0</v>
      </c>
      <c r="G36">
        <v>15</v>
      </c>
    </row>
    <row r="37" spans="1:7" x14ac:dyDescent="0.25">
      <c r="A37" t="s">
        <v>181</v>
      </c>
      <c r="B37">
        <v>0</v>
      </c>
      <c r="C37">
        <v>1</v>
      </c>
      <c r="D37">
        <v>2</v>
      </c>
      <c r="E37">
        <v>1</v>
      </c>
      <c r="F37">
        <v>0</v>
      </c>
      <c r="G37">
        <v>14</v>
      </c>
    </row>
    <row r="38" spans="1:7" x14ac:dyDescent="0.25">
      <c r="A38" t="s">
        <v>181</v>
      </c>
      <c r="B38">
        <v>0</v>
      </c>
      <c r="C38">
        <v>1</v>
      </c>
      <c r="D38">
        <v>3</v>
      </c>
      <c r="E38">
        <v>1</v>
      </c>
      <c r="F38">
        <v>0</v>
      </c>
      <c r="G38">
        <v>13</v>
      </c>
    </row>
    <row r="39" spans="1:7" x14ac:dyDescent="0.25">
      <c r="A39" t="s">
        <v>181</v>
      </c>
      <c r="B39">
        <v>0</v>
      </c>
      <c r="C39">
        <v>1</v>
      </c>
      <c r="D39">
        <v>4</v>
      </c>
      <c r="E39">
        <v>3</v>
      </c>
      <c r="F39">
        <v>0</v>
      </c>
      <c r="G39">
        <v>10</v>
      </c>
    </row>
    <row r="40" spans="1:7" x14ac:dyDescent="0.25">
      <c r="A40" t="s">
        <v>181</v>
      </c>
      <c r="B40">
        <v>0</v>
      </c>
      <c r="C40">
        <v>1</v>
      </c>
      <c r="D40">
        <v>5</v>
      </c>
      <c r="E40">
        <v>1</v>
      </c>
      <c r="F40">
        <v>0</v>
      </c>
      <c r="G40">
        <v>9</v>
      </c>
    </row>
    <row r="41" spans="1:7" x14ac:dyDescent="0.25">
      <c r="A41" t="s">
        <v>181</v>
      </c>
      <c r="B41">
        <v>0</v>
      </c>
      <c r="C41">
        <v>1</v>
      </c>
      <c r="D41">
        <v>6</v>
      </c>
      <c r="E41">
        <v>1</v>
      </c>
      <c r="F41">
        <v>0</v>
      </c>
      <c r="G41">
        <v>8</v>
      </c>
    </row>
    <row r="42" spans="1:7" x14ac:dyDescent="0.25">
      <c r="A42" t="s">
        <v>181</v>
      </c>
      <c r="B42">
        <v>0</v>
      </c>
      <c r="C42">
        <v>1</v>
      </c>
      <c r="D42">
        <v>7</v>
      </c>
      <c r="E42">
        <v>1</v>
      </c>
      <c r="F42">
        <v>0</v>
      </c>
      <c r="G42">
        <v>7</v>
      </c>
    </row>
    <row r="43" spans="1:7" x14ac:dyDescent="0.25">
      <c r="A43" t="s">
        <v>181</v>
      </c>
      <c r="B43">
        <v>0</v>
      </c>
      <c r="C43">
        <v>2</v>
      </c>
      <c r="D43">
        <v>0</v>
      </c>
      <c r="E43">
        <v>10</v>
      </c>
      <c r="F43">
        <v>1</v>
      </c>
      <c r="G43">
        <v>8</v>
      </c>
    </row>
    <row r="44" spans="1:7" x14ac:dyDescent="0.25">
      <c r="A44" t="s">
        <v>181</v>
      </c>
      <c r="B44">
        <v>0</v>
      </c>
      <c r="C44">
        <v>2</v>
      </c>
      <c r="D44">
        <v>1</v>
      </c>
      <c r="E44">
        <v>1</v>
      </c>
      <c r="F44">
        <v>0</v>
      </c>
      <c r="G44">
        <v>7</v>
      </c>
    </row>
    <row r="45" spans="1:7" x14ac:dyDescent="0.25">
      <c r="A45" t="s">
        <v>181</v>
      </c>
      <c r="B45">
        <v>0</v>
      </c>
      <c r="C45">
        <v>2</v>
      </c>
      <c r="D45">
        <v>2</v>
      </c>
      <c r="E45">
        <v>3</v>
      </c>
      <c r="F45">
        <v>0</v>
      </c>
      <c r="G45">
        <v>4</v>
      </c>
    </row>
    <row r="46" spans="1:7" x14ac:dyDescent="0.25">
      <c r="A46" t="s">
        <v>181</v>
      </c>
      <c r="B46">
        <v>0</v>
      </c>
      <c r="C46">
        <v>2</v>
      </c>
      <c r="D46">
        <v>3</v>
      </c>
      <c r="E46">
        <v>1</v>
      </c>
      <c r="F46">
        <v>0</v>
      </c>
      <c r="G46">
        <v>3</v>
      </c>
    </row>
    <row r="47" spans="1:7" x14ac:dyDescent="0.25">
      <c r="A47" t="s">
        <v>181</v>
      </c>
      <c r="B47">
        <v>0</v>
      </c>
      <c r="C47">
        <v>2</v>
      </c>
      <c r="D47">
        <v>4</v>
      </c>
      <c r="E47">
        <v>7</v>
      </c>
      <c r="F47">
        <v>1</v>
      </c>
      <c r="G47">
        <v>14</v>
      </c>
    </row>
    <row r="48" spans="1:7" x14ac:dyDescent="0.25">
      <c r="A48" t="s">
        <v>181</v>
      </c>
      <c r="B48">
        <v>0</v>
      </c>
      <c r="C48">
        <v>2</v>
      </c>
      <c r="D48">
        <v>5</v>
      </c>
      <c r="E48">
        <v>2</v>
      </c>
      <c r="F48">
        <v>0</v>
      </c>
      <c r="G48">
        <v>12</v>
      </c>
    </row>
    <row r="49" spans="1:7" x14ac:dyDescent="0.25">
      <c r="A49" t="s">
        <v>181</v>
      </c>
      <c r="B49">
        <v>0</v>
      </c>
      <c r="C49">
        <v>2</v>
      </c>
      <c r="D49">
        <v>6</v>
      </c>
      <c r="E49">
        <v>3</v>
      </c>
      <c r="F49">
        <v>0</v>
      </c>
      <c r="G49">
        <v>9</v>
      </c>
    </row>
    <row r="50" spans="1:7" x14ac:dyDescent="0.25">
      <c r="A50" t="s">
        <v>181</v>
      </c>
      <c r="B50">
        <v>0</v>
      </c>
      <c r="C50">
        <v>2</v>
      </c>
      <c r="D50">
        <v>7</v>
      </c>
      <c r="E50">
        <v>7</v>
      </c>
      <c r="F50">
        <v>0</v>
      </c>
      <c r="G50">
        <v>2</v>
      </c>
    </row>
    <row r="51" spans="1:7" x14ac:dyDescent="0.25">
      <c r="A51" t="s">
        <v>181</v>
      </c>
      <c r="B51">
        <v>0</v>
      </c>
      <c r="C51">
        <v>2</v>
      </c>
      <c r="D51">
        <v>8</v>
      </c>
      <c r="E51">
        <v>6</v>
      </c>
      <c r="F51">
        <v>1</v>
      </c>
      <c r="G51">
        <v>14</v>
      </c>
    </row>
    <row r="52" spans="1:7" x14ac:dyDescent="0.25">
      <c r="A52" t="s">
        <v>181</v>
      </c>
      <c r="B52">
        <v>0</v>
      </c>
      <c r="C52">
        <v>2</v>
      </c>
      <c r="D52">
        <v>9</v>
      </c>
      <c r="E52">
        <v>3</v>
      </c>
      <c r="F52">
        <v>0</v>
      </c>
      <c r="G52">
        <v>11</v>
      </c>
    </row>
    <row r="53" spans="1:7" x14ac:dyDescent="0.25">
      <c r="A53" t="s">
        <v>181</v>
      </c>
      <c r="B53">
        <v>1</v>
      </c>
      <c r="C53">
        <v>1</v>
      </c>
      <c r="D53">
        <v>5</v>
      </c>
      <c r="E53">
        <v>5</v>
      </c>
      <c r="F53">
        <v>1</v>
      </c>
      <c r="G53">
        <v>13</v>
      </c>
    </row>
    <row r="54" spans="1:7" x14ac:dyDescent="0.25">
      <c r="A54" t="s">
        <v>181</v>
      </c>
      <c r="B54">
        <v>1</v>
      </c>
      <c r="C54">
        <v>1</v>
      </c>
      <c r="D54">
        <v>6</v>
      </c>
      <c r="E54">
        <v>6</v>
      </c>
      <c r="F54">
        <v>0</v>
      </c>
      <c r="G54">
        <v>7</v>
      </c>
    </row>
    <row r="55" spans="1:7" x14ac:dyDescent="0.25">
      <c r="A55" t="s">
        <v>181</v>
      </c>
      <c r="B55">
        <v>1</v>
      </c>
      <c r="C55">
        <v>1</v>
      </c>
      <c r="D55">
        <v>7</v>
      </c>
      <c r="E55">
        <v>1</v>
      </c>
      <c r="F55">
        <v>0</v>
      </c>
      <c r="G55">
        <v>6</v>
      </c>
    </row>
    <row r="56" spans="1:7" x14ac:dyDescent="0.25">
      <c r="A56" t="s">
        <v>181</v>
      </c>
      <c r="B56">
        <v>1</v>
      </c>
      <c r="C56">
        <v>1</v>
      </c>
      <c r="D56">
        <v>8</v>
      </c>
      <c r="E56">
        <v>2</v>
      </c>
      <c r="F56">
        <v>0</v>
      </c>
      <c r="G56">
        <v>4</v>
      </c>
    </row>
    <row r="57" spans="1:7" x14ac:dyDescent="0.25">
      <c r="A57" t="s">
        <v>181</v>
      </c>
      <c r="B57">
        <v>1</v>
      </c>
      <c r="C57">
        <v>1</v>
      </c>
      <c r="D57">
        <v>9</v>
      </c>
      <c r="E57">
        <v>3</v>
      </c>
      <c r="F57">
        <v>0</v>
      </c>
      <c r="G57">
        <v>1</v>
      </c>
    </row>
    <row r="58" spans="1:7" x14ac:dyDescent="0.25">
      <c r="A58" t="s">
        <v>181</v>
      </c>
      <c r="B58">
        <v>1</v>
      </c>
      <c r="C58">
        <v>2</v>
      </c>
      <c r="D58">
        <v>6</v>
      </c>
      <c r="E58">
        <v>6</v>
      </c>
      <c r="F58">
        <v>1</v>
      </c>
      <c r="G58">
        <v>12</v>
      </c>
    </row>
    <row r="59" spans="1:7" x14ac:dyDescent="0.25">
      <c r="A59" t="s">
        <v>181</v>
      </c>
      <c r="B59">
        <v>1</v>
      </c>
      <c r="C59">
        <v>2</v>
      </c>
      <c r="D59">
        <v>7</v>
      </c>
      <c r="E59">
        <v>6</v>
      </c>
      <c r="F59">
        <v>0</v>
      </c>
      <c r="G59">
        <v>6</v>
      </c>
    </row>
    <row r="60" spans="1:7" x14ac:dyDescent="0.25">
      <c r="A60" t="s">
        <v>182</v>
      </c>
      <c r="B60">
        <v>0</v>
      </c>
      <c r="C60">
        <v>0</v>
      </c>
      <c r="D60">
        <v>0</v>
      </c>
      <c r="E60">
        <v>3</v>
      </c>
      <c r="F60">
        <v>1</v>
      </c>
      <c r="G60">
        <v>15</v>
      </c>
    </row>
    <row r="61" spans="1:7" x14ac:dyDescent="0.25">
      <c r="A61" t="s">
        <v>182</v>
      </c>
      <c r="B61">
        <v>0</v>
      </c>
      <c r="C61">
        <v>0</v>
      </c>
      <c r="D61">
        <v>1</v>
      </c>
      <c r="E61">
        <v>0</v>
      </c>
      <c r="F61">
        <v>0</v>
      </c>
      <c r="G61">
        <v>15</v>
      </c>
    </row>
    <row r="62" spans="1:7" x14ac:dyDescent="0.25">
      <c r="A62" t="s">
        <v>182</v>
      </c>
      <c r="B62">
        <v>0</v>
      </c>
      <c r="C62">
        <v>0</v>
      </c>
      <c r="D62">
        <v>2</v>
      </c>
      <c r="E62">
        <v>0</v>
      </c>
      <c r="F62">
        <v>0</v>
      </c>
      <c r="G62">
        <v>15</v>
      </c>
    </row>
    <row r="63" spans="1:7" x14ac:dyDescent="0.25">
      <c r="A63" t="s">
        <v>182</v>
      </c>
      <c r="B63">
        <v>0</v>
      </c>
      <c r="C63">
        <v>0</v>
      </c>
      <c r="D63">
        <v>3</v>
      </c>
      <c r="E63">
        <v>0</v>
      </c>
      <c r="F63">
        <v>0</v>
      </c>
      <c r="G63">
        <v>15</v>
      </c>
    </row>
    <row r="64" spans="1:7" x14ac:dyDescent="0.25">
      <c r="A64" t="s">
        <v>182</v>
      </c>
      <c r="B64">
        <v>0</v>
      </c>
      <c r="C64">
        <v>0</v>
      </c>
      <c r="D64">
        <v>4</v>
      </c>
      <c r="E64">
        <v>0</v>
      </c>
      <c r="F64">
        <v>0</v>
      </c>
      <c r="G64">
        <v>15</v>
      </c>
    </row>
    <row r="65" spans="1:7" x14ac:dyDescent="0.25">
      <c r="A65" t="s">
        <v>182</v>
      </c>
      <c r="B65">
        <v>0</v>
      </c>
      <c r="C65">
        <v>0</v>
      </c>
      <c r="D65">
        <v>5</v>
      </c>
      <c r="E65">
        <v>1</v>
      </c>
      <c r="F65">
        <v>0</v>
      </c>
      <c r="G65">
        <v>14</v>
      </c>
    </row>
    <row r="66" spans="1:7" x14ac:dyDescent="0.25">
      <c r="A66" t="s">
        <v>182</v>
      </c>
      <c r="B66">
        <v>0</v>
      </c>
      <c r="C66">
        <v>0</v>
      </c>
      <c r="D66">
        <v>6</v>
      </c>
      <c r="E66">
        <v>1</v>
      </c>
      <c r="F66">
        <v>0</v>
      </c>
      <c r="G66">
        <v>13</v>
      </c>
    </row>
    <row r="67" spans="1:7" x14ac:dyDescent="0.25">
      <c r="A67" t="s">
        <v>182</v>
      </c>
      <c r="B67">
        <v>0</v>
      </c>
      <c r="C67">
        <v>0</v>
      </c>
      <c r="D67">
        <v>7</v>
      </c>
      <c r="E67">
        <v>0</v>
      </c>
      <c r="F67">
        <v>0</v>
      </c>
      <c r="G67">
        <v>13</v>
      </c>
    </row>
    <row r="68" spans="1:7" x14ac:dyDescent="0.25">
      <c r="A68" t="s">
        <v>182</v>
      </c>
      <c r="B68">
        <v>0</v>
      </c>
      <c r="C68">
        <v>0</v>
      </c>
      <c r="D68">
        <v>8</v>
      </c>
      <c r="E68">
        <v>2</v>
      </c>
      <c r="F68">
        <v>0</v>
      </c>
      <c r="G68">
        <v>11</v>
      </c>
    </row>
    <row r="69" spans="1:7" x14ac:dyDescent="0.25">
      <c r="A69" t="s">
        <v>182</v>
      </c>
      <c r="B69">
        <v>0</v>
      </c>
      <c r="C69">
        <v>0</v>
      </c>
      <c r="D69">
        <v>9</v>
      </c>
      <c r="E69">
        <v>1</v>
      </c>
      <c r="F69">
        <v>0</v>
      </c>
      <c r="G69">
        <v>10</v>
      </c>
    </row>
    <row r="70" spans="1:7" x14ac:dyDescent="0.25">
      <c r="A70" t="s">
        <v>182</v>
      </c>
      <c r="B70">
        <v>0</v>
      </c>
      <c r="C70">
        <v>1</v>
      </c>
      <c r="D70">
        <v>0</v>
      </c>
      <c r="E70">
        <v>15</v>
      </c>
      <c r="F70">
        <v>1</v>
      </c>
      <c r="G70">
        <v>3</v>
      </c>
    </row>
    <row r="71" spans="1:7" x14ac:dyDescent="0.25">
      <c r="A71" t="s">
        <v>182</v>
      </c>
      <c r="B71">
        <v>0</v>
      </c>
      <c r="C71">
        <v>1</v>
      </c>
      <c r="D71">
        <v>4</v>
      </c>
      <c r="E71">
        <v>1</v>
      </c>
      <c r="F71">
        <v>0</v>
      </c>
      <c r="G71">
        <v>2</v>
      </c>
    </row>
    <row r="72" spans="1:7" x14ac:dyDescent="0.25">
      <c r="A72" t="s">
        <v>182</v>
      </c>
      <c r="B72">
        <v>0</v>
      </c>
      <c r="C72">
        <v>1</v>
      </c>
      <c r="D72">
        <v>7</v>
      </c>
      <c r="E72">
        <v>1</v>
      </c>
      <c r="F72">
        <v>0</v>
      </c>
      <c r="G72">
        <v>1</v>
      </c>
    </row>
    <row r="73" spans="1:7" x14ac:dyDescent="0.25">
      <c r="A73" t="s">
        <v>182</v>
      </c>
      <c r="B73">
        <v>0</v>
      </c>
      <c r="C73">
        <v>1</v>
      </c>
      <c r="D73">
        <v>8</v>
      </c>
      <c r="E73">
        <v>1</v>
      </c>
      <c r="F73">
        <v>0</v>
      </c>
      <c r="G73">
        <v>0</v>
      </c>
    </row>
    <row r="74" spans="1:7" x14ac:dyDescent="0.25">
      <c r="A74" t="s">
        <v>182</v>
      </c>
      <c r="B74">
        <v>0</v>
      </c>
      <c r="C74">
        <v>1</v>
      </c>
      <c r="D74">
        <v>9</v>
      </c>
      <c r="E74">
        <v>1</v>
      </c>
      <c r="F74">
        <v>1</v>
      </c>
      <c r="G74">
        <v>17</v>
      </c>
    </row>
    <row r="75" spans="1:7" x14ac:dyDescent="0.25">
      <c r="A75" t="s">
        <v>182</v>
      </c>
      <c r="B75">
        <v>0</v>
      </c>
      <c r="C75">
        <v>2</v>
      </c>
      <c r="D75">
        <v>0</v>
      </c>
      <c r="E75">
        <v>9</v>
      </c>
      <c r="F75">
        <v>1</v>
      </c>
      <c r="G75">
        <v>9</v>
      </c>
    </row>
    <row r="76" spans="1:7" x14ac:dyDescent="0.25">
      <c r="A76" t="s">
        <v>182</v>
      </c>
      <c r="B76">
        <v>0</v>
      </c>
      <c r="C76">
        <v>2</v>
      </c>
      <c r="D76">
        <v>1</v>
      </c>
      <c r="E76">
        <v>1</v>
      </c>
      <c r="F76">
        <v>0</v>
      </c>
      <c r="G76">
        <v>8</v>
      </c>
    </row>
    <row r="77" spans="1:7" x14ac:dyDescent="0.25">
      <c r="A77" t="s">
        <v>182</v>
      </c>
      <c r="B77">
        <v>0</v>
      </c>
      <c r="C77">
        <v>2</v>
      </c>
      <c r="D77">
        <v>2</v>
      </c>
      <c r="E77">
        <v>3</v>
      </c>
      <c r="F77">
        <v>0</v>
      </c>
      <c r="G77">
        <v>5</v>
      </c>
    </row>
    <row r="78" spans="1:7" x14ac:dyDescent="0.25">
      <c r="A78" t="s">
        <v>182</v>
      </c>
      <c r="B78">
        <v>0</v>
      </c>
      <c r="C78">
        <v>2</v>
      </c>
      <c r="D78">
        <v>3</v>
      </c>
      <c r="E78">
        <v>4</v>
      </c>
      <c r="F78">
        <v>0</v>
      </c>
      <c r="G78">
        <v>1</v>
      </c>
    </row>
    <row r="79" spans="1:7" x14ac:dyDescent="0.25">
      <c r="A79" t="s">
        <v>182</v>
      </c>
      <c r="B79">
        <v>0</v>
      </c>
      <c r="C79">
        <v>2</v>
      </c>
      <c r="D79">
        <v>4</v>
      </c>
      <c r="E79">
        <v>7</v>
      </c>
      <c r="F79">
        <v>1</v>
      </c>
      <c r="G79">
        <v>12</v>
      </c>
    </row>
    <row r="80" spans="1:7" x14ac:dyDescent="0.25">
      <c r="A80" t="s">
        <v>182</v>
      </c>
      <c r="B80">
        <v>0</v>
      </c>
      <c r="C80">
        <v>2</v>
      </c>
      <c r="D80">
        <v>5</v>
      </c>
      <c r="E80">
        <v>2</v>
      </c>
      <c r="F80">
        <v>0</v>
      </c>
      <c r="G80">
        <v>10</v>
      </c>
    </row>
    <row r="81" spans="1:7" x14ac:dyDescent="0.25">
      <c r="A81" t="s">
        <v>182</v>
      </c>
      <c r="B81">
        <v>0</v>
      </c>
      <c r="C81">
        <v>2</v>
      </c>
      <c r="D81">
        <v>7</v>
      </c>
      <c r="E81">
        <v>5</v>
      </c>
      <c r="F81">
        <v>0</v>
      </c>
      <c r="G81">
        <v>5</v>
      </c>
    </row>
    <row r="82" spans="1:7" x14ac:dyDescent="0.25">
      <c r="A82" t="s">
        <v>182</v>
      </c>
      <c r="B82">
        <v>0</v>
      </c>
      <c r="C82">
        <v>2</v>
      </c>
      <c r="D82">
        <v>8</v>
      </c>
      <c r="E82">
        <v>4</v>
      </c>
      <c r="F82">
        <v>0</v>
      </c>
      <c r="G82">
        <v>1</v>
      </c>
    </row>
    <row r="83" spans="1:7" x14ac:dyDescent="0.25">
      <c r="A83" t="s">
        <v>182</v>
      </c>
      <c r="B83">
        <v>0</v>
      </c>
      <c r="C83">
        <v>2</v>
      </c>
      <c r="D83">
        <v>9</v>
      </c>
      <c r="E83">
        <v>5</v>
      </c>
      <c r="F83">
        <v>1</v>
      </c>
      <c r="G83">
        <v>14</v>
      </c>
    </row>
    <row r="84" spans="1:7" x14ac:dyDescent="0.25">
      <c r="A84" t="s">
        <v>182</v>
      </c>
      <c r="B84">
        <v>1</v>
      </c>
      <c r="C84">
        <v>0</v>
      </c>
      <c r="D84">
        <v>5</v>
      </c>
      <c r="E84">
        <v>5</v>
      </c>
      <c r="F84">
        <v>1</v>
      </c>
      <c r="G84">
        <v>13</v>
      </c>
    </row>
    <row r="85" spans="1:7" x14ac:dyDescent="0.25">
      <c r="A85" t="s">
        <v>182</v>
      </c>
      <c r="B85">
        <v>1</v>
      </c>
      <c r="C85">
        <v>1</v>
      </c>
      <c r="D85">
        <v>5</v>
      </c>
      <c r="E85">
        <v>3</v>
      </c>
      <c r="F85">
        <v>1</v>
      </c>
      <c r="G85">
        <v>15</v>
      </c>
    </row>
    <row r="86" spans="1:7" x14ac:dyDescent="0.25">
      <c r="A86" t="s">
        <v>182</v>
      </c>
      <c r="B86">
        <v>1</v>
      </c>
      <c r="C86">
        <v>1</v>
      </c>
      <c r="D86">
        <v>6</v>
      </c>
      <c r="E86">
        <v>9</v>
      </c>
      <c r="F86">
        <v>0</v>
      </c>
      <c r="G86">
        <v>6</v>
      </c>
    </row>
    <row r="87" spans="1:7" x14ac:dyDescent="0.25">
      <c r="A87" t="s">
        <v>182</v>
      </c>
      <c r="B87">
        <v>1</v>
      </c>
      <c r="C87">
        <v>2</v>
      </c>
      <c r="D87">
        <v>7</v>
      </c>
      <c r="E87">
        <v>6</v>
      </c>
      <c r="F87">
        <v>1</v>
      </c>
      <c r="G87">
        <v>12</v>
      </c>
    </row>
    <row r="88" spans="1:7" x14ac:dyDescent="0.25">
      <c r="A88" t="s">
        <v>183</v>
      </c>
      <c r="B88">
        <v>0</v>
      </c>
      <c r="C88">
        <v>0</v>
      </c>
      <c r="D88">
        <v>0</v>
      </c>
      <c r="E88">
        <v>7</v>
      </c>
      <c r="F88">
        <v>1</v>
      </c>
      <c r="G88">
        <v>11</v>
      </c>
    </row>
    <row r="89" spans="1:7" x14ac:dyDescent="0.25">
      <c r="A89" t="s">
        <v>183</v>
      </c>
      <c r="B89">
        <v>0</v>
      </c>
      <c r="C89">
        <v>0</v>
      </c>
      <c r="D89">
        <v>1</v>
      </c>
      <c r="E89">
        <v>0</v>
      </c>
      <c r="F89">
        <v>0</v>
      </c>
      <c r="G89">
        <v>11</v>
      </c>
    </row>
    <row r="90" spans="1:7" x14ac:dyDescent="0.25">
      <c r="A90" t="s">
        <v>183</v>
      </c>
      <c r="B90">
        <v>0</v>
      </c>
      <c r="C90">
        <v>0</v>
      </c>
      <c r="D90">
        <v>2</v>
      </c>
      <c r="E90">
        <v>0</v>
      </c>
      <c r="F90">
        <v>0</v>
      </c>
      <c r="G90">
        <v>11</v>
      </c>
    </row>
    <row r="91" spans="1:7" x14ac:dyDescent="0.25">
      <c r="A91" t="s">
        <v>183</v>
      </c>
      <c r="B91">
        <v>0</v>
      </c>
      <c r="C91">
        <v>0</v>
      </c>
      <c r="D91">
        <v>3</v>
      </c>
      <c r="E91">
        <v>0</v>
      </c>
      <c r="F91">
        <v>0</v>
      </c>
      <c r="G91">
        <v>11</v>
      </c>
    </row>
    <row r="92" spans="1:7" x14ac:dyDescent="0.25">
      <c r="A92" t="s">
        <v>183</v>
      </c>
      <c r="B92">
        <v>0</v>
      </c>
      <c r="C92">
        <v>0</v>
      </c>
      <c r="D92">
        <v>4</v>
      </c>
      <c r="E92">
        <v>1</v>
      </c>
      <c r="F92">
        <v>0</v>
      </c>
      <c r="G92">
        <v>10</v>
      </c>
    </row>
    <row r="93" spans="1:7" x14ac:dyDescent="0.25">
      <c r="A93" t="s">
        <v>183</v>
      </c>
      <c r="B93">
        <v>0</v>
      </c>
      <c r="C93">
        <v>0</v>
      </c>
      <c r="D93">
        <v>5</v>
      </c>
      <c r="E93">
        <v>2</v>
      </c>
      <c r="F93">
        <v>0</v>
      </c>
      <c r="G93">
        <v>8</v>
      </c>
    </row>
    <row r="94" spans="1:7" x14ac:dyDescent="0.25">
      <c r="A94" t="s">
        <v>183</v>
      </c>
      <c r="B94">
        <v>0</v>
      </c>
      <c r="C94">
        <v>0</v>
      </c>
      <c r="D94">
        <v>6</v>
      </c>
      <c r="E94">
        <v>0</v>
      </c>
      <c r="F94">
        <v>0</v>
      </c>
      <c r="G94">
        <v>8</v>
      </c>
    </row>
    <row r="95" spans="1:7" x14ac:dyDescent="0.25">
      <c r="A95" t="s">
        <v>183</v>
      </c>
      <c r="B95">
        <v>0</v>
      </c>
      <c r="C95">
        <v>0</v>
      </c>
      <c r="D95">
        <v>7</v>
      </c>
      <c r="E95">
        <v>2</v>
      </c>
      <c r="F95">
        <v>0</v>
      </c>
      <c r="G95">
        <v>6</v>
      </c>
    </row>
    <row r="96" spans="1:7" x14ac:dyDescent="0.25">
      <c r="A96" t="s">
        <v>183</v>
      </c>
      <c r="B96">
        <v>0</v>
      </c>
      <c r="C96">
        <v>0</v>
      </c>
      <c r="D96">
        <v>8</v>
      </c>
      <c r="E96">
        <v>0</v>
      </c>
      <c r="F96">
        <v>0</v>
      </c>
      <c r="G96">
        <v>6</v>
      </c>
    </row>
    <row r="97" spans="1:7" x14ac:dyDescent="0.25">
      <c r="A97" t="s">
        <v>183</v>
      </c>
      <c r="B97">
        <v>0</v>
      </c>
      <c r="C97">
        <v>0</v>
      </c>
      <c r="D97">
        <v>9</v>
      </c>
      <c r="E97">
        <v>0</v>
      </c>
      <c r="F97">
        <v>0</v>
      </c>
      <c r="G97">
        <v>6</v>
      </c>
    </row>
    <row r="98" spans="1:7" x14ac:dyDescent="0.25">
      <c r="A98" t="s">
        <v>183</v>
      </c>
      <c r="B98">
        <v>0</v>
      </c>
      <c r="C98">
        <v>1</v>
      </c>
      <c r="D98">
        <v>0</v>
      </c>
      <c r="E98">
        <v>10</v>
      </c>
      <c r="F98">
        <v>1</v>
      </c>
      <c r="G98">
        <v>8</v>
      </c>
    </row>
    <row r="99" spans="1:7" x14ac:dyDescent="0.25">
      <c r="A99" t="s">
        <v>183</v>
      </c>
      <c r="B99">
        <v>0</v>
      </c>
      <c r="C99">
        <v>1</v>
      </c>
      <c r="D99">
        <v>7</v>
      </c>
      <c r="E99">
        <v>2</v>
      </c>
      <c r="F99">
        <v>0</v>
      </c>
      <c r="G99">
        <v>6</v>
      </c>
    </row>
    <row r="100" spans="1:7" x14ac:dyDescent="0.25">
      <c r="A100" t="s">
        <v>183</v>
      </c>
      <c r="B100">
        <v>0</v>
      </c>
      <c r="C100">
        <v>1</v>
      </c>
      <c r="D100">
        <v>9</v>
      </c>
      <c r="E100">
        <v>2</v>
      </c>
      <c r="F100">
        <v>0</v>
      </c>
      <c r="G100">
        <v>4</v>
      </c>
    </row>
    <row r="101" spans="1:7" x14ac:dyDescent="0.25">
      <c r="A101" t="s">
        <v>183</v>
      </c>
      <c r="B101">
        <v>0</v>
      </c>
      <c r="C101">
        <v>2</v>
      </c>
      <c r="D101">
        <v>0</v>
      </c>
      <c r="E101">
        <v>13</v>
      </c>
      <c r="F101">
        <v>1</v>
      </c>
      <c r="G101">
        <v>5</v>
      </c>
    </row>
    <row r="102" spans="1:7" x14ac:dyDescent="0.25">
      <c r="A102" t="s">
        <v>183</v>
      </c>
      <c r="B102">
        <v>0</v>
      </c>
      <c r="C102">
        <v>2</v>
      </c>
      <c r="D102">
        <v>1</v>
      </c>
      <c r="E102">
        <v>2</v>
      </c>
      <c r="F102">
        <v>0</v>
      </c>
      <c r="G102">
        <v>3</v>
      </c>
    </row>
    <row r="103" spans="1:7" x14ac:dyDescent="0.25">
      <c r="A103" t="s">
        <v>183</v>
      </c>
      <c r="B103">
        <v>0</v>
      </c>
      <c r="C103">
        <v>2</v>
      </c>
      <c r="D103">
        <v>2</v>
      </c>
      <c r="E103">
        <v>4</v>
      </c>
      <c r="F103">
        <v>1</v>
      </c>
      <c r="G103">
        <v>17</v>
      </c>
    </row>
    <row r="104" spans="1:7" x14ac:dyDescent="0.25">
      <c r="A104" t="s">
        <v>183</v>
      </c>
      <c r="B104">
        <v>0</v>
      </c>
      <c r="C104">
        <v>2</v>
      </c>
      <c r="D104">
        <v>3</v>
      </c>
      <c r="E104">
        <v>5</v>
      </c>
      <c r="F104">
        <v>0</v>
      </c>
      <c r="G104">
        <v>12</v>
      </c>
    </row>
    <row r="105" spans="1:7" x14ac:dyDescent="0.25">
      <c r="A105" t="s">
        <v>183</v>
      </c>
      <c r="B105">
        <v>0</v>
      </c>
      <c r="C105">
        <v>2</v>
      </c>
      <c r="D105">
        <v>4</v>
      </c>
      <c r="E105">
        <v>6</v>
      </c>
      <c r="F105">
        <v>0</v>
      </c>
      <c r="G105">
        <v>6</v>
      </c>
    </row>
    <row r="106" spans="1:7" x14ac:dyDescent="0.25">
      <c r="A106" t="s">
        <v>183</v>
      </c>
      <c r="B106">
        <v>0</v>
      </c>
      <c r="C106">
        <v>2</v>
      </c>
      <c r="D106">
        <v>5</v>
      </c>
      <c r="E106">
        <v>1</v>
      </c>
      <c r="F106">
        <v>0</v>
      </c>
      <c r="G106">
        <v>5</v>
      </c>
    </row>
    <row r="107" spans="1:7" x14ac:dyDescent="0.25">
      <c r="A107" t="s">
        <v>183</v>
      </c>
      <c r="B107">
        <v>0</v>
      </c>
      <c r="C107">
        <v>2</v>
      </c>
      <c r="D107">
        <v>7</v>
      </c>
      <c r="E107">
        <v>2</v>
      </c>
      <c r="F107">
        <v>0</v>
      </c>
      <c r="G107">
        <v>3</v>
      </c>
    </row>
    <row r="108" spans="1:7" x14ac:dyDescent="0.25">
      <c r="A108" t="s">
        <v>183</v>
      </c>
      <c r="B108">
        <v>0</v>
      </c>
      <c r="C108">
        <v>2</v>
      </c>
      <c r="D108">
        <v>8</v>
      </c>
      <c r="E108">
        <v>2</v>
      </c>
      <c r="F108">
        <v>0</v>
      </c>
      <c r="G108">
        <v>1</v>
      </c>
    </row>
    <row r="109" spans="1:7" x14ac:dyDescent="0.25">
      <c r="A109" t="s">
        <v>183</v>
      </c>
      <c r="B109">
        <v>0</v>
      </c>
      <c r="C109">
        <v>2</v>
      </c>
      <c r="D109">
        <v>9</v>
      </c>
      <c r="E109">
        <v>1</v>
      </c>
      <c r="F109">
        <v>0</v>
      </c>
      <c r="G109">
        <v>0</v>
      </c>
    </row>
    <row r="110" spans="1:7" x14ac:dyDescent="0.25">
      <c r="A110" t="s">
        <v>183</v>
      </c>
      <c r="B110">
        <v>1</v>
      </c>
      <c r="C110">
        <v>0</v>
      </c>
      <c r="D110">
        <v>4</v>
      </c>
      <c r="E110">
        <v>4</v>
      </c>
      <c r="F110">
        <v>1</v>
      </c>
      <c r="G110">
        <v>14</v>
      </c>
    </row>
    <row r="111" spans="1:7" x14ac:dyDescent="0.25">
      <c r="A111" t="s">
        <v>183</v>
      </c>
      <c r="B111">
        <v>1</v>
      </c>
      <c r="C111">
        <v>0</v>
      </c>
      <c r="D111">
        <v>5</v>
      </c>
      <c r="E111">
        <v>1</v>
      </c>
      <c r="F111">
        <v>0</v>
      </c>
      <c r="G111">
        <v>13</v>
      </c>
    </row>
    <row r="112" spans="1:7" x14ac:dyDescent="0.25">
      <c r="A112" t="s">
        <v>183</v>
      </c>
      <c r="B112">
        <v>1</v>
      </c>
      <c r="C112">
        <v>1</v>
      </c>
      <c r="D112">
        <v>5</v>
      </c>
      <c r="E112">
        <v>7</v>
      </c>
      <c r="F112">
        <v>1</v>
      </c>
      <c r="G112">
        <v>11</v>
      </c>
    </row>
    <row r="113" spans="1:7" x14ac:dyDescent="0.25">
      <c r="A113" t="s">
        <v>183</v>
      </c>
      <c r="B113">
        <v>1</v>
      </c>
      <c r="C113">
        <v>1</v>
      </c>
      <c r="D113">
        <v>6</v>
      </c>
      <c r="E113">
        <v>5</v>
      </c>
      <c r="F113">
        <v>0</v>
      </c>
      <c r="G113">
        <v>6</v>
      </c>
    </row>
    <row r="114" spans="1:7" x14ac:dyDescent="0.25">
      <c r="A114" t="s">
        <v>183</v>
      </c>
      <c r="B114">
        <v>1</v>
      </c>
      <c r="C114">
        <v>1</v>
      </c>
      <c r="D114">
        <v>8</v>
      </c>
      <c r="E114">
        <v>1</v>
      </c>
      <c r="F114">
        <v>0</v>
      </c>
      <c r="G114">
        <v>5</v>
      </c>
    </row>
    <row r="115" spans="1:7" x14ac:dyDescent="0.25">
      <c r="A115" t="s">
        <v>183</v>
      </c>
      <c r="B115">
        <v>1</v>
      </c>
      <c r="C115">
        <v>1</v>
      </c>
      <c r="D115">
        <v>9</v>
      </c>
      <c r="E115">
        <v>2</v>
      </c>
      <c r="F115">
        <v>0</v>
      </c>
      <c r="G115">
        <v>3</v>
      </c>
    </row>
    <row r="116" spans="1:7" x14ac:dyDescent="0.25">
      <c r="A116" t="s">
        <v>183</v>
      </c>
      <c r="B116">
        <v>1</v>
      </c>
      <c r="C116">
        <v>2</v>
      </c>
      <c r="D116">
        <v>6</v>
      </c>
      <c r="E116">
        <v>6</v>
      </c>
      <c r="F116">
        <v>1</v>
      </c>
      <c r="G116">
        <v>12</v>
      </c>
    </row>
    <row r="117" spans="1:7" x14ac:dyDescent="0.25">
      <c r="A117" t="s">
        <v>183</v>
      </c>
      <c r="B117">
        <v>1</v>
      </c>
      <c r="C117">
        <v>2</v>
      </c>
      <c r="D117">
        <v>7</v>
      </c>
      <c r="E117">
        <v>16</v>
      </c>
      <c r="F117">
        <v>1</v>
      </c>
      <c r="G117">
        <v>14</v>
      </c>
    </row>
    <row r="118" spans="1:7" x14ac:dyDescent="0.25">
      <c r="A118" t="s">
        <v>184</v>
      </c>
      <c r="B118">
        <v>0</v>
      </c>
      <c r="C118">
        <v>0</v>
      </c>
      <c r="D118">
        <v>0</v>
      </c>
      <c r="E118">
        <v>3</v>
      </c>
      <c r="F118">
        <v>1</v>
      </c>
      <c r="G118">
        <v>15</v>
      </c>
    </row>
    <row r="119" spans="1:7" x14ac:dyDescent="0.25">
      <c r="A119" t="s">
        <v>184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15</v>
      </c>
    </row>
    <row r="120" spans="1:7" x14ac:dyDescent="0.25">
      <c r="A120" t="s">
        <v>184</v>
      </c>
      <c r="B120">
        <v>0</v>
      </c>
      <c r="C120">
        <v>0</v>
      </c>
      <c r="D120">
        <v>2</v>
      </c>
      <c r="E120">
        <v>0</v>
      </c>
      <c r="F120">
        <v>0</v>
      </c>
      <c r="G120">
        <v>15</v>
      </c>
    </row>
    <row r="121" spans="1:7" x14ac:dyDescent="0.25">
      <c r="A121" t="s">
        <v>184</v>
      </c>
      <c r="B121">
        <v>0</v>
      </c>
      <c r="C121">
        <v>0</v>
      </c>
      <c r="D121">
        <v>3</v>
      </c>
      <c r="E121">
        <v>0</v>
      </c>
      <c r="F121">
        <v>0</v>
      </c>
      <c r="G121">
        <v>15</v>
      </c>
    </row>
    <row r="122" spans="1:7" x14ac:dyDescent="0.25">
      <c r="A122" t="s">
        <v>184</v>
      </c>
      <c r="B122">
        <v>0</v>
      </c>
      <c r="C122">
        <v>0</v>
      </c>
      <c r="D122">
        <v>4</v>
      </c>
      <c r="E122">
        <v>0</v>
      </c>
      <c r="F122">
        <v>0</v>
      </c>
      <c r="G122">
        <v>15</v>
      </c>
    </row>
    <row r="123" spans="1:7" x14ac:dyDescent="0.25">
      <c r="A123" t="s">
        <v>184</v>
      </c>
      <c r="B123">
        <v>0</v>
      </c>
      <c r="C123">
        <v>0</v>
      </c>
      <c r="D123">
        <v>5</v>
      </c>
      <c r="E123">
        <v>0</v>
      </c>
      <c r="F123">
        <v>0</v>
      </c>
      <c r="G123">
        <v>15</v>
      </c>
    </row>
    <row r="124" spans="1:7" x14ac:dyDescent="0.25">
      <c r="A124" t="s">
        <v>184</v>
      </c>
      <c r="B124">
        <v>0</v>
      </c>
      <c r="C124">
        <v>0</v>
      </c>
      <c r="D124">
        <v>6</v>
      </c>
      <c r="E124">
        <v>0</v>
      </c>
      <c r="F124">
        <v>0</v>
      </c>
      <c r="G124">
        <v>15</v>
      </c>
    </row>
    <row r="125" spans="1:7" x14ac:dyDescent="0.25">
      <c r="A125" t="s">
        <v>184</v>
      </c>
      <c r="B125">
        <v>0</v>
      </c>
      <c r="C125">
        <v>0</v>
      </c>
      <c r="D125">
        <v>7</v>
      </c>
      <c r="E125">
        <v>0</v>
      </c>
      <c r="F125">
        <v>0</v>
      </c>
      <c r="G125">
        <v>15</v>
      </c>
    </row>
    <row r="126" spans="1:7" x14ac:dyDescent="0.25">
      <c r="A126" t="s">
        <v>184</v>
      </c>
      <c r="B126">
        <v>0</v>
      </c>
      <c r="C126">
        <v>0</v>
      </c>
      <c r="D126">
        <v>8</v>
      </c>
      <c r="E126">
        <v>0</v>
      </c>
      <c r="F126">
        <v>0</v>
      </c>
      <c r="G126">
        <v>15</v>
      </c>
    </row>
    <row r="127" spans="1:7" x14ac:dyDescent="0.25">
      <c r="A127" t="s">
        <v>184</v>
      </c>
      <c r="B127">
        <v>0</v>
      </c>
      <c r="C127">
        <v>0</v>
      </c>
      <c r="D127">
        <v>9</v>
      </c>
      <c r="E127">
        <v>0</v>
      </c>
      <c r="F127">
        <v>0</v>
      </c>
      <c r="G127">
        <v>15</v>
      </c>
    </row>
    <row r="128" spans="1:7" x14ac:dyDescent="0.25">
      <c r="A128" t="s">
        <v>184</v>
      </c>
      <c r="B128">
        <v>0</v>
      </c>
      <c r="C128">
        <v>1</v>
      </c>
      <c r="D128">
        <v>0</v>
      </c>
      <c r="E128">
        <v>18</v>
      </c>
      <c r="F128">
        <v>1</v>
      </c>
      <c r="G128">
        <v>0</v>
      </c>
    </row>
    <row r="129" spans="1:7" x14ac:dyDescent="0.25">
      <c r="A129" t="s">
        <v>184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17</v>
      </c>
    </row>
    <row r="130" spans="1:7" x14ac:dyDescent="0.25">
      <c r="A130" t="s">
        <v>184</v>
      </c>
      <c r="B130">
        <v>0</v>
      </c>
      <c r="C130">
        <v>1</v>
      </c>
      <c r="D130">
        <v>3</v>
      </c>
      <c r="E130">
        <v>2</v>
      </c>
      <c r="F130">
        <v>0</v>
      </c>
      <c r="G130">
        <v>15</v>
      </c>
    </row>
    <row r="131" spans="1:7" x14ac:dyDescent="0.25">
      <c r="A131" t="s">
        <v>184</v>
      </c>
      <c r="B131">
        <v>0</v>
      </c>
      <c r="C131">
        <v>1</v>
      </c>
      <c r="D131">
        <v>4</v>
      </c>
      <c r="E131">
        <v>1</v>
      </c>
      <c r="F131">
        <v>0</v>
      </c>
      <c r="G131">
        <v>14</v>
      </c>
    </row>
    <row r="132" spans="1:7" x14ac:dyDescent="0.25">
      <c r="A132" t="s">
        <v>184</v>
      </c>
      <c r="B132">
        <v>0</v>
      </c>
      <c r="C132">
        <v>1</v>
      </c>
      <c r="D132">
        <v>5</v>
      </c>
      <c r="E132">
        <v>2</v>
      </c>
      <c r="F132">
        <v>0</v>
      </c>
      <c r="G132">
        <v>12</v>
      </c>
    </row>
    <row r="133" spans="1:7" x14ac:dyDescent="0.25">
      <c r="A133" t="s">
        <v>184</v>
      </c>
      <c r="B133">
        <v>0</v>
      </c>
      <c r="C133">
        <v>2</v>
      </c>
      <c r="D133">
        <v>0</v>
      </c>
      <c r="E133">
        <v>14</v>
      </c>
      <c r="F133">
        <v>1</v>
      </c>
      <c r="G133">
        <v>4</v>
      </c>
    </row>
    <row r="134" spans="1:7" x14ac:dyDescent="0.25">
      <c r="A134" t="s">
        <v>184</v>
      </c>
      <c r="B134">
        <v>0</v>
      </c>
      <c r="C134">
        <v>2</v>
      </c>
      <c r="D134">
        <v>1</v>
      </c>
      <c r="E134">
        <v>3</v>
      </c>
      <c r="F134">
        <v>0</v>
      </c>
      <c r="G134">
        <v>1</v>
      </c>
    </row>
    <row r="135" spans="1:7" x14ac:dyDescent="0.25">
      <c r="A135" t="s">
        <v>184</v>
      </c>
      <c r="B135">
        <v>0</v>
      </c>
      <c r="C135">
        <v>2</v>
      </c>
      <c r="D135">
        <v>2</v>
      </c>
      <c r="E135">
        <v>5</v>
      </c>
      <c r="F135">
        <v>1</v>
      </c>
      <c r="G135">
        <v>14</v>
      </c>
    </row>
    <row r="136" spans="1:7" x14ac:dyDescent="0.25">
      <c r="A136" t="s">
        <v>184</v>
      </c>
      <c r="B136">
        <v>0</v>
      </c>
      <c r="C136">
        <v>2</v>
      </c>
      <c r="D136">
        <v>3</v>
      </c>
      <c r="E136">
        <v>7</v>
      </c>
      <c r="F136">
        <v>0</v>
      </c>
      <c r="G136">
        <v>7</v>
      </c>
    </row>
    <row r="137" spans="1:7" x14ac:dyDescent="0.25">
      <c r="A137" t="s">
        <v>184</v>
      </c>
      <c r="B137">
        <v>0</v>
      </c>
      <c r="C137">
        <v>2</v>
      </c>
      <c r="D137">
        <v>4</v>
      </c>
      <c r="E137">
        <v>11</v>
      </c>
      <c r="F137">
        <v>1</v>
      </c>
      <c r="G137">
        <v>14</v>
      </c>
    </row>
    <row r="138" spans="1:7" x14ac:dyDescent="0.25">
      <c r="A138" t="s">
        <v>184</v>
      </c>
      <c r="B138">
        <v>1</v>
      </c>
      <c r="C138">
        <v>0</v>
      </c>
      <c r="D138">
        <v>5</v>
      </c>
      <c r="E138">
        <v>8</v>
      </c>
      <c r="F138">
        <v>1</v>
      </c>
      <c r="G138">
        <v>10</v>
      </c>
    </row>
    <row r="139" spans="1:7" x14ac:dyDescent="0.25">
      <c r="A139" t="s">
        <v>184</v>
      </c>
      <c r="B139">
        <v>1</v>
      </c>
      <c r="C139">
        <v>0</v>
      </c>
      <c r="D139">
        <v>6</v>
      </c>
      <c r="E139">
        <v>4</v>
      </c>
      <c r="F139">
        <v>0</v>
      </c>
      <c r="G139">
        <v>6</v>
      </c>
    </row>
    <row r="140" spans="1:7" x14ac:dyDescent="0.25">
      <c r="A140" t="s">
        <v>184</v>
      </c>
      <c r="B140">
        <v>1</v>
      </c>
      <c r="C140">
        <v>0</v>
      </c>
      <c r="D140">
        <v>7</v>
      </c>
      <c r="E140">
        <v>7</v>
      </c>
      <c r="F140">
        <v>1</v>
      </c>
      <c r="G140">
        <v>17</v>
      </c>
    </row>
    <row r="141" spans="1:7" x14ac:dyDescent="0.25">
      <c r="A141" t="s">
        <v>184</v>
      </c>
      <c r="B141">
        <v>1</v>
      </c>
      <c r="C141">
        <v>0</v>
      </c>
      <c r="D141">
        <v>8</v>
      </c>
      <c r="E141">
        <v>8</v>
      </c>
      <c r="F141">
        <v>0</v>
      </c>
      <c r="G141">
        <v>9</v>
      </c>
    </row>
    <row r="142" spans="1:7" x14ac:dyDescent="0.25">
      <c r="A142" t="s">
        <v>184</v>
      </c>
      <c r="B142">
        <v>1</v>
      </c>
      <c r="C142">
        <v>0</v>
      </c>
      <c r="D142">
        <v>9</v>
      </c>
      <c r="E142">
        <v>12</v>
      </c>
      <c r="F142">
        <v>1</v>
      </c>
      <c r="G142">
        <v>15</v>
      </c>
    </row>
    <row r="143" spans="1:7" x14ac:dyDescent="0.25">
      <c r="A143" t="s">
        <v>184</v>
      </c>
      <c r="B143">
        <v>1</v>
      </c>
      <c r="C143">
        <v>1</v>
      </c>
      <c r="D143">
        <v>5</v>
      </c>
      <c r="E143">
        <v>3</v>
      </c>
      <c r="F143">
        <v>1</v>
      </c>
      <c r="G143">
        <v>15</v>
      </c>
    </row>
    <row r="144" spans="1:7" x14ac:dyDescent="0.25">
      <c r="A144" t="s">
        <v>184</v>
      </c>
      <c r="B144">
        <v>1</v>
      </c>
      <c r="C144">
        <v>1</v>
      </c>
      <c r="D144">
        <v>6</v>
      </c>
      <c r="E144">
        <v>7</v>
      </c>
      <c r="F144">
        <v>0</v>
      </c>
      <c r="G144">
        <v>8</v>
      </c>
    </row>
    <row r="145" spans="1:7" x14ac:dyDescent="0.25">
      <c r="A145" t="s">
        <v>184</v>
      </c>
      <c r="B145">
        <v>1</v>
      </c>
      <c r="C145">
        <v>1</v>
      </c>
      <c r="D145">
        <v>8</v>
      </c>
      <c r="E145">
        <v>6</v>
      </c>
      <c r="F145">
        <v>0</v>
      </c>
      <c r="G145">
        <v>2</v>
      </c>
    </row>
    <row r="146" spans="1:7" x14ac:dyDescent="0.25">
      <c r="A146" t="s">
        <v>184</v>
      </c>
      <c r="B146">
        <v>1</v>
      </c>
      <c r="C146">
        <v>1</v>
      </c>
      <c r="D146">
        <v>9</v>
      </c>
      <c r="E146">
        <v>3</v>
      </c>
      <c r="F146">
        <v>1</v>
      </c>
      <c r="G146">
        <v>17</v>
      </c>
    </row>
    <row r="147" spans="1:7" x14ac:dyDescent="0.25">
      <c r="A147" t="s">
        <v>184</v>
      </c>
      <c r="B147">
        <v>1</v>
      </c>
      <c r="C147">
        <v>2</v>
      </c>
      <c r="D147">
        <v>6</v>
      </c>
      <c r="E147">
        <v>8</v>
      </c>
      <c r="F147">
        <v>1</v>
      </c>
      <c r="G147">
        <v>10</v>
      </c>
    </row>
    <row r="148" spans="1:7" x14ac:dyDescent="0.25">
      <c r="A148" t="s">
        <v>184</v>
      </c>
      <c r="B148">
        <v>1</v>
      </c>
      <c r="C148">
        <v>2</v>
      </c>
      <c r="D148">
        <v>7</v>
      </c>
      <c r="E148">
        <v>9</v>
      </c>
      <c r="F148">
        <v>0</v>
      </c>
      <c r="G148">
        <v>1</v>
      </c>
    </row>
    <row r="149" spans="1:7" x14ac:dyDescent="0.25">
      <c r="A149" t="s">
        <v>184</v>
      </c>
      <c r="B149">
        <v>1</v>
      </c>
      <c r="C149">
        <v>2</v>
      </c>
      <c r="D149">
        <v>8</v>
      </c>
      <c r="E149">
        <v>1</v>
      </c>
      <c r="F149">
        <v>0</v>
      </c>
      <c r="G149">
        <v>0</v>
      </c>
    </row>
    <row r="150" spans="1:7" x14ac:dyDescent="0.25">
      <c r="A150" t="s">
        <v>185</v>
      </c>
      <c r="B150">
        <v>0</v>
      </c>
      <c r="C150">
        <v>0</v>
      </c>
      <c r="D150">
        <v>0</v>
      </c>
      <c r="E150">
        <v>3</v>
      </c>
      <c r="F150">
        <v>1</v>
      </c>
      <c r="G150">
        <v>15</v>
      </c>
    </row>
    <row r="151" spans="1:7" x14ac:dyDescent="0.25">
      <c r="A151" t="s">
        <v>185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15</v>
      </c>
    </row>
    <row r="152" spans="1:7" x14ac:dyDescent="0.25">
      <c r="A152" t="s">
        <v>185</v>
      </c>
      <c r="B152">
        <v>0</v>
      </c>
      <c r="C152">
        <v>0</v>
      </c>
      <c r="D152">
        <v>2</v>
      </c>
      <c r="E152">
        <v>0</v>
      </c>
      <c r="F152">
        <v>0</v>
      </c>
      <c r="G152">
        <v>15</v>
      </c>
    </row>
    <row r="153" spans="1:7" x14ac:dyDescent="0.25">
      <c r="A153" t="s">
        <v>185</v>
      </c>
      <c r="B153">
        <v>0</v>
      </c>
      <c r="C153">
        <v>0</v>
      </c>
      <c r="D153">
        <v>3</v>
      </c>
      <c r="E153">
        <v>0</v>
      </c>
      <c r="F153">
        <v>0</v>
      </c>
      <c r="G153">
        <v>15</v>
      </c>
    </row>
    <row r="154" spans="1:7" x14ac:dyDescent="0.25">
      <c r="A154" t="s">
        <v>185</v>
      </c>
      <c r="B154">
        <v>0</v>
      </c>
      <c r="C154">
        <v>0</v>
      </c>
      <c r="D154">
        <v>4</v>
      </c>
      <c r="E154">
        <v>0</v>
      </c>
      <c r="F154">
        <v>0</v>
      </c>
      <c r="G154">
        <v>15</v>
      </c>
    </row>
    <row r="155" spans="1:7" x14ac:dyDescent="0.25">
      <c r="A155" t="s">
        <v>185</v>
      </c>
      <c r="B155">
        <v>0</v>
      </c>
      <c r="C155">
        <v>0</v>
      </c>
      <c r="D155">
        <v>5</v>
      </c>
      <c r="E155">
        <v>0</v>
      </c>
      <c r="F155">
        <v>0</v>
      </c>
      <c r="G155">
        <v>15</v>
      </c>
    </row>
    <row r="156" spans="1:7" x14ac:dyDescent="0.25">
      <c r="A156" t="s">
        <v>185</v>
      </c>
      <c r="B156">
        <v>0</v>
      </c>
      <c r="C156">
        <v>0</v>
      </c>
      <c r="D156">
        <v>6</v>
      </c>
      <c r="E156">
        <v>0</v>
      </c>
      <c r="F156">
        <v>0</v>
      </c>
      <c r="G156">
        <v>15</v>
      </c>
    </row>
    <row r="157" spans="1:7" x14ac:dyDescent="0.25">
      <c r="A157" t="s">
        <v>185</v>
      </c>
      <c r="B157">
        <v>0</v>
      </c>
      <c r="C157">
        <v>0</v>
      </c>
      <c r="D157">
        <v>7</v>
      </c>
      <c r="E157">
        <v>0</v>
      </c>
      <c r="F157">
        <v>0</v>
      </c>
      <c r="G157">
        <v>15</v>
      </c>
    </row>
    <row r="158" spans="1:7" x14ac:dyDescent="0.25">
      <c r="A158" t="s">
        <v>185</v>
      </c>
      <c r="B158">
        <v>0</v>
      </c>
      <c r="C158">
        <v>0</v>
      </c>
      <c r="D158">
        <v>8</v>
      </c>
      <c r="E158">
        <v>0</v>
      </c>
      <c r="F158">
        <v>0</v>
      </c>
      <c r="G158">
        <v>15</v>
      </c>
    </row>
    <row r="159" spans="1:7" x14ac:dyDescent="0.25">
      <c r="A159" t="s">
        <v>185</v>
      </c>
      <c r="B159">
        <v>0</v>
      </c>
      <c r="C159">
        <v>0</v>
      </c>
      <c r="D159">
        <v>9</v>
      </c>
      <c r="E159">
        <v>0</v>
      </c>
      <c r="F159">
        <v>0</v>
      </c>
      <c r="G159">
        <v>15</v>
      </c>
    </row>
    <row r="160" spans="1:7" x14ac:dyDescent="0.25">
      <c r="A160" t="s">
        <v>185</v>
      </c>
      <c r="B160">
        <v>0</v>
      </c>
      <c r="C160">
        <v>1</v>
      </c>
      <c r="D160">
        <v>0</v>
      </c>
      <c r="E160">
        <v>20</v>
      </c>
      <c r="F160">
        <v>2</v>
      </c>
      <c r="G160">
        <v>16</v>
      </c>
    </row>
    <row r="161" spans="1:7" x14ac:dyDescent="0.25">
      <c r="A161" t="s">
        <v>185</v>
      </c>
      <c r="B161">
        <v>0</v>
      </c>
      <c r="C161">
        <v>1</v>
      </c>
      <c r="D161">
        <v>2</v>
      </c>
      <c r="E161">
        <v>2</v>
      </c>
      <c r="F161">
        <v>0</v>
      </c>
      <c r="G161">
        <v>14</v>
      </c>
    </row>
    <row r="162" spans="1:7" x14ac:dyDescent="0.25">
      <c r="A162" t="s">
        <v>185</v>
      </c>
      <c r="B162">
        <v>0</v>
      </c>
      <c r="C162">
        <v>1</v>
      </c>
      <c r="D162">
        <v>3</v>
      </c>
      <c r="E162">
        <v>2</v>
      </c>
      <c r="F162">
        <v>0</v>
      </c>
      <c r="G162">
        <v>12</v>
      </c>
    </row>
    <row r="163" spans="1:7" x14ac:dyDescent="0.25">
      <c r="A163" t="s">
        <v>185</v>
      </c>
      <c r="B163">
        <v>0</v>
      </c>
      <c r="C163">
        <v>1</v>
      </c>
      <c r="D163">
        <v>4</v>
      </c>
      <c r="E163">
        <v>3</v>
      </c>
      <c r="F163">
        <v>0</v>
      </c>
      <c r="G163">
        <v>9</v>
      </c>
    </row>
    <row r="164" spans="1:7" x14ac:dyDescent="0.25">
      <c r="A164" t="s">
        <v>185</v>
      </c>
      <c r="B164">
        <v>0</v>
      </c>
      <c r="C164">
        <v>1</v>
      </c>
      <c r="D164">
        <v>5</v>
      </c>
      <c r="E164">
        <v>4</v>
      </c>
      <c r="F164">
        <v>0</v>
      </c>
      <c r="G164">
        <v>5</v>
      </c>
    </row>
    <row r="165" spans="1:7" x14ac:dyDescent="0.25">
      <c r="A165" t="s">
        <v>185</v>
      </c>
      <c r="B165">
        <v>0</v>
      </c>
      <c r="C165">
        <v>1</v>
      </c>
      <c r="D165">
        <v>6</v>
      </c>
      <c r="E165">
        <v>3</v>
      </c>
      <c r="F165">
        <v>0</v>
      </c>
      <c r="G165">
        <v>2</v>
      </c>
    </row>
    <row r="166" spans="1:7" x14ac:dyDescent="0.25">
      <c r="A166" t="s">
        <v>185</v>
      </c>
      <c r="B166">
        <v>0</v>
      </c>
      <c r="C166">
        <v>1</v>
      </c>
      <c r="D166">
        <v>7</v>
      </c>
      <c r="E166">
        <v>2</v>
      </c>
      <c r="F166">
        <v>0</v>
      </c>
      <c r="G166">
        <v>0</v>
      </c>
    </row>
    <row r="167" spans="1:7" x14ac:dyDescent="0.25">
      <c r="A167" t="s">
        <v>185</v>
      </c>
      <c r="B167">
        <v>0</v>
      </c>
      <c r="C167">
        <v>1</v>
      </c>
      <c r="D167">
        <v>9</v>
      </c>
      <c r="E167">
        <v>1</v>
      </c>
      <c r="F167">
        <v>1</v>
      </c>
      <c r="G167">
        <v>17</v>
      </c>
    </row>
    <row r="168" spans="1:7" x14ac:dyDescent="0.25">
      <c r="A168" t="s">
        <v>185</v>
      </c>
      <c r="B168">
        <v>0</v>
      </c>
      <c r="C168">
        <v>2</v>
      </c>
      <c r="D168">
        <v>0</v>
      </c>
      <c r="E168">
        <v>4</v>
      </c>
      <c r="F168">
        <v>1</v>
      </c>
      <c r="G168">
        <v>14</v>
      </c>
    </row>
    <row r="169" spans="1:7" x14ac:dyDescent="0.25">
      <c r="A169" t="s">
        <v>185</v>
      </c>
      <c r="B169">
        <v>0</v>
      </c>
      <c r="C169">
        <v>2</v>
      </c>
      <c r="D169">
        <v>2</v>
      </c>
      <c r="E169">
        <v>1</v>
      </c>
      <c r="F169">
        <v>0</v>
      </c>
      <c r="G169">
        <v>13</v>
      </c>
    </row>
    <row r="170" spans="1:7" x14ac:dyDescent="0.25">
      <c r="A170" t="s">
        <v>185</v>
      </c>
      <c r="B170">
        <v>0</v>
      </c>
      <c r="C170">
        <v>2</v>
      </c>
      <c r="D170">
        <v>3</v>
      </c>
      <c r="E170">
        <v>1</v>
      </c>
      <c r="F170">
        <v>0</v>
      </c>
      <c r="G170">
        <v>12</v>
      </c>
    </row>
    <row r="171" spans="1:7" x14ac:dyDescent="0.25">
      <c r="A171" t="s">
        <v>185</v>
      </c>
      <c r="B171">
        <v>0</v>
      </c>
      <c r="C171">
        <v>2</v>
      </c>
      <c r="D171">
        <v>4</v>
      </c>
      <c r="E171">
        <v>5</v>
      </c>
      <c r="F171">
        <v>0</v>
      </c>
      <c r="G171">
        <v>7</v>
      </c>
    </row>
    <row r="172" spans="1:7" x14ac:dyDescent="0.25">
      <c r="A172" t="s">
        <v>185</v>
      </c>
      <c r="B172">
        <v>1</v>
      </c>
      <c r="C172">
        <v>0</v>
      </c>
      <c r="D172">
        <v>5</v>
      </c>
      <c r="E172">
        <v>4</v>
      </c>
      <c r="F172">
        <v>1</v>
      </c>
      <c r="G172">
        <v>14</v>
      </c>
    </row>
    <row r="173" spans="1:7" x14ac:dyDescent="0.25">
      <c r="A173" t="s">
        <v>185</v>
      </c>
      <c r="B173">
        <v>1</v>
      </c>
      <c r="C173">
        <v>0</v>
      </c>
      <c r="D173">
        <v>6</v>
      </c>
      <c r="E173">
        <v>1</v>
      </c>
      <c r="F173">
        <v>0</v>
      </c>
      <c r="G173">
        <v>13</v>
      </c>
    </row>
    <row r="174" spans="1:7" x14ac:dyDescent="0.25">
      <c r="A174" t="s">
        <v>185</v>
      </c>
      <c r="B174">
        <v>1</v>
      </c>
      <c r="C174">
        <v>1</v>
      </c>
      <c r="D174">
        <v>5</v>
      </c>
      <c r="E174">
        <v>1</v>
      </c>
      <c r="F174">
        <v>1</v>
      </c>
      <c r="G174">
        <v>17</v>
      </c>
    </row>
    <row r="175" spans="1:7" x14ac:dyDescent="0.25">
      <c r="A175" t="s">
        <v>185</v>
      </c>
      <c r="B175">
        <v>1</v>
      </c>
      <c r="C175">
        <v>1</v>
      </c>
      <c r="D175">
        <v>6</v>
      </c>
      <c r="E175">
        <v>5</v>
      </c>
      <c r="F175">
        <v>0</v>
      </c>
      <c r="G175">
        <v>12</v>
      </c>
    </row>
    <row r="176" spans="1:7" x14ac:dyDescent="0.25">
      <c r="A176" t="s">
        <v>185</v>
      </c>
      <c r="B176">
        <v>1</v>
      </c>
      <c r="C176">
        <v>2</v>
      </c>
      <c r="D176">
        <v>6</v>
      </c>
      <c r="E176">
        <v>1</v>
      </c>
      <c r="F176">
        <v>1</v>
      </c>
      <c r="G176">
        <v>17</v>
      </c>
    </row>
    <row r="177" spans="1:7" x14ac:dyDescent="0.25">
      <c r="A177" t="s">
        <v>185</v>
      </c>
      <c r="B177">
        <v>1</v>
      </c>
      <c r="C177">
        <v>2</v>
      </c>
      <c r="D177">
        <v>7</v>
      </c>
      <c r="E177">
        <v>15</v>
      </c>
      <c r="F177">
        <v>0</v>
      </c>
      <c r="G177">
        <v>2</v>
      </c>
    </row>
    <row r="178" spans="1:7" x14ac:dyDescent="0.25">
      <c r="A178" t="s">
        <v>185</v>
      </c>
      <c r="B178">
        <v>1</v>
      </c>
      <c r="C178">
        <v>2</v>
      </c>
      <c r="D178">
        <v>8</v>
      </c>
      <c r="E178">
        <v>1</v>
      </c>
      <c r="F178">
        <v>0</v>
      </c>
      <c r="G178">
        <v>1</v>
      </c>
    </row>
    <row r="179" spans="1:7" x14ac:dyDescent="0.25">
      <c r="A179" t="s">
        <v>186</v>
      </c>
      <c r="B179">
        <v>0</v>
      </c>
      <c r="C179">
        <v>0</v>
      </c>
      <c r="D179">
        <v>0</v>
      </c>
      <c r="E179">
        <v>8</v>
      </c>
      <c r="F179">
        <v>1</v>
      </c>
      <c r="G179">
        <v>10</v>
      </c>
    </row>
    <row r="180" spans="1:7" x14ac:dyDescent="0.25">
      <c r="A180" t="s">
        <v>186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10</v>
      </c>
    </row>
    <row r="181" spans="1:7" x14ac:dyDescent="0.25">
      <c r="A181" t="s">
        <v>186</v>
      </c>
      <c r="B181">
        <v>0</v>
      </c>
      <c r="C181">
        <v>0</v>
      </c>
      <c r="D181">
        <v>2</v>
      </c>
      <c r="E181">
        <v>0</v>
      </c>
      <c r="F181">
        <v>0</v>
      </c>
      <c r="G181">
        <v>10</v>
      </c>
    </row>
    <row r="182" spans="1:7" x14ac:dyDescent="0.25">
      <c r="A182" t="s">
        <v>186</v>
      </c>
      <c r="B182">
        <v>0</v>
      </c>
      <c r="C182">
        <v>0</v>
      </c>
      <c r="D182">
        <v>3</v>
      </c>
      <c r="E182">
        <v>0</v>
      </c>
      <c r="F182">
        <v>0</v>
      </c>
      <c r="G182">
        <v>10</v>
      </c>
    </row>
    <row r="183" spans="1:7" x14ac:dyDescent="0.25">
      <c r="A183" t="s">
        <v>186</v>
      </c>
      <c r="B183">
        <v>0</v>
      </c>
      <c r="C183">
        <v>0</v>
      </c>
      <c r="D183">
        <v>4</v>
      </c>
      <c r="E183">
        <v>0</v>
      </c>
      <c r="F183">
        <v>0</v>
      </c>
      <c r="G183">
        <v>10</v>
      </c>
    </row>
    <row r="184" spans="1:7" x14ac:dyDescent="0.25">
      <c r="A184" t="s">
        <v>186</v>
      </c>
      <c r="B184">
        <v>0</v>
      </c>
      <c r="C184">
        <v>0</v>
      </c>
      <c r="D184">
        <v>5</v>
      </c>
      <c r="E184">
        <v>1</v>
      </c>
      <c r="F184">
        <v>0</v>
      </c>
      <c r="G184">
        <v>9</v>
      </c>
    </row>
    <row r="185" spans="1:7" x14ac:dyDescent="0.25">
      <c r="A185" t="s">
        <v>186</v>
      </c>
      <c r="B185">
        <v>0</v>
      </c>
      <c r="C185">
        <v>0</v>
      </c>
      <c r="D185">
        <v>6</v>
      </c>
      <c r="E185">
        <v>1</v>
      </c>
      <c r="F185">
        <v>0</v>
      </c>
      <c r="G185">
        <v>8</v>
      </c>
    </row>
    <row r="186" spans="1:7" x14ac:dyDescent="0.25">
      <c r="A186" t="s">
        <v>186</v>
      </c>
      <c r="B186">
        <v>0</v>
      </c>
      <c r="C186">
        <v>0</v>
      </c>
      <c r="D186">
        <v>7</v>
      </c>
      <c r="E186">
        <v>2</v>
      </c>
      <c r="F186">
        <v>0</v>
      </c>
      <c r="G186">
        <v>6</v>
      </c>
    </row>
    <row r="187" spans="1:7" x14ac:dyDescent="0.25">
      <c r="A187" t="s">
        <v>186</v>
      </c>
      <c r="B187">
        <v>0</v>
      </c>
      <c r="C187">
        <v>0</v>
      </c>
      <c r="D187">
        <v>8</v>
      </c>
      <c r="E187">
        <v>2</v>
      </c>
      <c r="F187">
        <v>0</v>
      </c>
      <c r="G187">
        <v>4</v>
      </c>
    </row>
    <row r="188" spans="1:7" x14ac:dyDescent="0.25">
      <c r="A188" t="s">
        <v>186</v>
      </c>
      <c r="B188">
        <v>0</v>
      </c>
      <c r="C188">
        <v>0</v>
      </c>
      <c r="D188">
        <v>9</v>
      </c>
      <c r="E188">
        <v>2</v>
      </c>
      <c r="F188">
        <v>0</v>
      </c>
      <c r="G188">
        <v>2</v>
      </c>
    </row>
    <row r="189" spans="1:7" x14ac:dyDescent="0.25">
      <c r="A189" t="s">
        <v>186</v>
      </c>
      <c r="B189">
        <v>0</v>
      </c>
      <c r="C189">
        <v>1</v>
      </c>
      <c r="D189">
        <v>0</v>
      </c>
      <c r="E189">
        <v>18</v>
      </c>
      <c r="F189">
        <v>1</v>
      </c>
      <c r="G189">
        <v>0</v>
      </c>
    </row>
    <row r="190" spans="1:7" x14ac:dyDescent="0.25">
      <c r="A190" t="s">
        <v>186</v>
      </c>
      <c r="B190">
        <v>0</v>
      </c>
      <c r="C190">
        <v>1</v>
      </c>
      <c r="D190">
        <v>4</v>
      </c>
      <c r="E190">
        <v>1</v>
      </c>
      <c r="F190">
        <v>1</v>
      </c>
      <c r="G190">
        <v>17</v>
      </c>
    </row>
    <row r="191" spans="1:7" x14ac:dyDescent="0.25">
      <c r="A191" t="s">
        <v>186</v>
      </c>
      <c r="B191">
        <v>0</v>
      </c>
      <c r="C191">
        <v>1</v>
      </c>
      <c r="D191">
        <v>7</v>
      </c>
      <c r="E191">
        <v>1</v>
      </c>
      <c r="F191">
        <v>0</v>
      </c>
      <c r="G191">
        <v>16</v>
      </c>
    </row>
    <row r="192" spans="1:7" x14ac:dyDescent="0.25">
      <c r="A192" t="s">
        <v>186</v>
      </c>
      <c r="B192">
        <v>0</v>
      </c>
      <c r="C192">
        <v>2</v>
      </c>
      <c r="D192">
        <v>0</v>
      </c>
      <c r="E192">
        <v>2</v>
      </c>
      <c r="F192">
        <v>1</v>
      </c>
      <c r="G192">
        <v>16</v>
      </c>
    </row>
    <row r="193" spans="1:7" x14ac:dyDescent="0.25">
      <c r="A193" t="s">
        <v>186</v>
      </c>
      <c r="B193">
        <v>0</v>
      </c>
      <c r="C193">
        <v>2</v>
      </c>
      <c r="D193">
        <v>1</v>
      </c>
      <c r="E193">
        <v>1</v>
      </c>
      <c r="F193">
        <v>0</v>
      </c>
      <c r="G193">
        <v>15</v>
      </c>
    </row>
    <row r="194" spans="1:7" x14ac:dyDescent="0.25">
      <c r="A194" t="s">
        <v>186</v>
      </c>
      <c r="B194">
        <v>0</v>
      </c>
      <c r="C194">
        <v>2</v>
      </c>
      <c r="D194">
        <v>2</v>
      </c>
      <c r="E194">
        <v>4</v>
      </c>
      <c r="F194">
        <v>0</v>
      </c>
      <c r="G194">
        <v>11</v>
      </c>
    </row>
    <row r="195" spans="1:7" x14ac:dyDescent="0.25">
      <c r="A195" t="s">
        <v>186</v>
      </c>
      <c r="B195">
        <v>0</v>
      </c>
      <c r="C195">
        <v>2</v>
      </c>
      <c r="D195">
        <v>3</v>
      </c>
      <c r="E195">
        <v>3</v>
      </c>
      <c r="F195">
        <v>0</v>
      </c>
      <c r="G195">
        <v>8</v>
      </c>
    </row>
    <row r="196" spans="1:7" x14ac:dyDescent="0.25">
      <c r="A196" t="s">
        <v>186</v>
      </c>
      <c r="B196">
        <v>0</v>
      </c>
      <c r="C196">
        <v>2</v>
      </c>
      <c r="D196">
        <v>4</v>
      </c>
      <c r="E196">
        <v>5</v>
      </c>
      <c r="F196">
        <v>0</v>
      </c>
      <c r="G196">
        <v>3</v>
      </c>
    </row>
    <row r="197" spans="1:7" x14ac:dyDescent="0.25">
      <c r="A197" t="s">
        <v>186</v>
      </c>
      <c r="B197">
        <v>1</v>
      </c>
      <c r="C197">
        <v>0</v>
      </c>
      <c r="D197">
        <v>5</v>
      </c>
      <c r="E197">
        <v>6</v>
      </c>
      <c r="F197">
        <v>1</v>
      </c>
      <c r="G197">
        <v>12</v>
      </c>
    </row>
    <row r="198" spans="1:7" x14ac:dyDescent="0.25">
      <c r="A198" t="s">
        <v>186</v>
      </c>
      <c r="B198">
        <v>1</v>
      </c>
      <c r="C198">
        <v>0</v>
      </c>
      <c r="D198">
        <v>7</v>
      </c>
      <c r="E198">
        <v>1</v>
      </c>
      <c r="F198">
        <v>0</v>
      </c>
      <c r="G198">
        <v>11</v>
      </c>
    </row>
    <row r="199" spans="1:7" x14ac:dyDescent="0.25">
      <c r="A199" t="s">
        <v>186</v>
      </c>
      <c r="B199">
        <v>1</v>
      </c>
      <c r="C199">
        <v>0</v>
      </c>
      <c r="D199">
        <v>9</v>
      </c>
      <c r="E199">
        <v>1</v>
      </c>
      <c r="F199">
        <v>0</v>
      </c>
      <c r="G199">
        <v>10</v>
      </c>
    </row>
    <row r="200" spans="1:7" x14ac:dyDescent="0.25">
      <c r="A200" t="s">
        <v>186</v>
      </c>
      <c r="B200">
        <v>1</v>
      </c>
      <c r="C200">
        <v>1</v>
      </c>
      <c r="D200">
        <v>5</v>
      </c>
      <c r="E200">
        <v>4</v>
      </c>
      <c r="F200">
        <v>1</v>
      </c>
      <c r="G200">
        <v>14</v>
      </c>
    </row>
    <row r="201" spans="1:7" x14ac:dyDescent="0.25">
      <c r="A201" t="s">
        <v>186</v>
      </c>
      <c r="B201">
        <v>1</v>
      </c>
      <c r="C201">
        <v>1</v>
      </c>
      <c r="D201">
        <v>6</v>
      </c>
      <c r="E201">
        <v>5</v>
      </c>
      <c r="F201">
        <v>0</v>
      </c>
      <c r="G201">
        <v>9</v>
      </c>
    </row>
    <row r="202" spans="1:7" x14ac:dyDescent="0.25">
      <c r="A202" t="s">
        <v>186</v>
      </c>
      <c r="B202">
        <v>1</v>
      </c>
      <c r="C202">
        <v>2</v>
      </c>
      <c r="D202">
        <v>6</v>
      </c>
      <c r="E202">
        <v>1</v>
      </c>
      <c r="F202">
        <v>1</v>
      </c>
      <c r="G202">
        <v>17</v>
      </c>
    </row>
    <row r="203" spans="1:7" x14ac:dyDescent="0.25">
      <c r="A203" t="s">
        <v>186</v>
      </c>
      <c r="B203">
        <v>1</v>
      </c>
      <c r="C203">
        <v>2</v>
      </c>
      <c r="D203">
        <v>7</v>
      </c>
      <c r="E203">
        <v>15</v>
      </c>
      <c r="F203">
        <v>0</v>
      </c>
      <c r="G203">
        <v>2</v>
      </c>
    </row>
    <row r="204" spans="1:7" x14ac:dyDescent="0.25">
      <c r="A204" t="s">
        <v>186</v>
      </c>
      <c r="B204">
        <v>1</v>
      </c>
      <c r="C204">
        <v>2</v>
      </c>
      <c r="D204">
        <v>8</v>
      </c>
      <c r="E204">
        <v>1</v>
      </c>
      <c r="F204">
        <v>0</v>
      </c>
      <c r="G204">
        <v>1</v>
      </c>
    </row>
    <row r="205" spans="1:7" x14ac:dyDescent="0.25">
      <c r="A205" t="s">
        <v>187</v>
      </c>
      <c r="B205">
        <v>0</v>
      </c>
      <c r="C205">
        <v>0</v>
      </c>
      <c r="D205">
        <v>0</v>
      </c>
      <c r="E205">
        <v>8</v>
      </c>
      <c r="F205">
        <v>1</v>
      </c>
      <c r="G205">
        <v>10</v>
      </c>
    </row>
    <row r="206" spans="1:7" x14ac:dyDescent="0.25">
      <c r="A206" t="s">
        <v>187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9</v>
      </c>
    </row>
    <row r="207" spans="1:7" x14ac:dyDescent="0.25">
      <c r="A207" t="s">
        <v>187</v>
      </c>
      <c r="B207">
        <v>0</v>
      </c>
      <c r="C207">
        <v>0</v>
      </c>
      <c r="D207">
        <v>2</v>
      </c>
      <c r="E207">
        <v>1</v>
      </c>
      <c r="F207">
        <v>0</v>
      </c>
      <c r="G207">
        <v>8</v>
      </c>
    </row>
    <row r="208" spans="1:7" x14ac:dyDescent="0.25">
      <c r="A208" t="s">
        <v>187</v>
      </c>
      <c r="B208">
        <v>0</v>
      </c>
      <c r="C208">
        <v>0</v>
      </c>
      <c r="D208">
        <v>3</v>
      </c>
      <c r="E208">
        <v>1</v>
      </c>
      <c r="F208">
        <v>0</v>
      </c>
      <c r="G208">
        <v>7</v>
      </c>
    </row>
    <row r="209" spans="1:7" x14ac:dyDescent="0.25">
      <c r="A209" t="s">
        <v>187</v>
      </c>
      <c r="B209">
        <v>0</v>
      </c>
      <c r="C209">
        <v>0</v>
      </c>
      <c r="D209">
        <v>4</v>
      </c>
      <c r="E209">
        <v>2</v>
      </c>
      <c r="F209">
        <v>0</v>
      </c>
      <c r="G209">
        <v>5</v>
      </c>
    </row>
    <row r="210" spans="1:7" x14ac:dyDescent="0.25">
      <c r="A210" t="s">
        <v>187</v>
      </c>
      <c r="B210">
        <v>0</v>
      </c>
      <c r="C210">
        <v>0</v>
      </c>
      <c r="D210">
        <v>5</v>
      </c>
      <c r="E210">
        <v>3</v>
      </c>
      <c r="F210">
        <v>0</v>
      </c>
      <c r="G210">
        <v>2</v>
      </c>
    </row>
    <row r="211" spans="1:7" x14ac:dyDescent="0.25">
      <c r="A211" t="s">
        <v>187</v>
      </c>
      <c r="B211">
        <v>0</v>
      </c>
      <c r="C211">
        <v>0</v>
      </c>
      <c r="D211">
        <v>6</v>
      </c>
      <c r="E211">
        <v>3</v>
      </c>
      <c r="F211">
        <v>1</v>
      </c>
      <c r="G211">
        <v>17</v>
      </c>
    </row>
    <row r="212" spans="1:7" x14ac:dyDescent="0.25">
      <c r="A212" t="s">
        <v>187</v>
      </c>
      <c r="B212">
        <v>0</v>
      </c>
      <c r="C212">
        <v>0</v>
      </c>
      <c r="D212">
        <v>7</v>
      </c>
      <c r="E212">
        <v>1</v>
      </c>
      <c r="F212">
        <v>0</v>
      </c>
      <c r="G212">
        <v>16</v>
      </c>
    </row>
    <row r="213" spans="1:7" x14ac:dyDescent="0.25">
      <c r="A213" t="s">
        <v>187</v>
      </c>
      <c r="B213">
        <v>0</v>
      </c>
      <c r="C213">
        <v>0</v>
      </c>
      <c r="D213">
        <v>8</v>
      </c>
      <c r="E213">
        <v>0</v>
      </c>
      <c r="F213">
        <v>0</v>
      </c>
      <c r="G213">
        <v>16</v>
      </c>
    </row>
    <row r="214" spans="1:7" x14ac:dyDescent="0.25">
      <c r="A214" t="s">
        <v>187</v>
      </c>
      <c r="B214">
        <v>0</v>
      </c>
      <c r="C214">
        <v>0</v>
      </c>
      <c r="D214">
        <v>9</v>
      </c>
      <c r="E214">
        <v>0</v>
      </c>
      <c r="F214">
        <v>0</v>
      </c>
      <c r="G214">
        <v>16</v>
      </c>
    </row>
    <row r="215" spans="1:7" x14ac:dyDescent="0.25">
      <c r="A215" t="s">
        <v>187</v>
      </c>
      <c r="B215">
        <v>0</v>
      </c>
      <c r="C215">
        <v>1</v>
      </c>
      <c r="D215">
        <v>0</v>
      </c>
      <c r="E215">
        <v>12</v>
      </c>
      <c r="F215">
        <v>1</v>
      </c>
      <c r="G215">
        <v>6</v>
      </c>
    </row>
    <row r="216" spans="1:7" x14ac:dyDescent="0.25">
      <c r="A216" t="s">
        <v>187</v>
      </c>
      <c r="B216">
        <v>0</v>
      </c>
      <c r="C216">
        <v>1</v>
      </c>
      <c r="D216">
        <v>6</v>
      </c>
      <c r="E216">
        <v>1</v>
      </c>
      <c r="F216">
        <v>0</v>
      </c>
      <c r="G216">
        <v>5</v>
      </c>
    </row>
    <row r="217" spans="1:7" x14ac:dyDescent="0.25">
      <c r="A217" t="s">
        <v>187</v>
      </c>
      <c r="B217">
        <v>0</v>
      </c>
      <c r="C217">
        <v>1</v>
      </c>
      <c r="D217">
        <v>7</v>
      </c>
      <c r="E217">
        <v>6</v>
      </c>
      <c r="F217">
        <v>1</v>
      </c>
      <c r="G217">
        <v>17</v>
      </c>
    </row>
    <row r="218" spans="1:7" x14ac:dyDescent="0.25">
      <c r="A218" t="s">
        <v>187</v>
      </c>
      <c r="B218">
        <v>0</v>
      </c>
      <c r="C218">
        <v>1</v>
      </c>
      <c r="D218">
        <v>8</v>
      </c>
      <c r="E218">
        <v>3</v>
      </c>
      <c r="F218">
        <v>0</v>
      </c>
      <c r="G218">
        <v>14</v>
      </c>
    </row>
    <row r="219" spans="1:7" x14ac:dyDescent="0.25">
      <c r="A219" t="s">
        <v>187</v>
      </c>
      <c r="B219">
        <v>0</v>
      </c>
      <c r="C219">
        <v>1</v>
      </c>
      <c r="D219">
        <v>9</v>
      </c>
      <c r="E219">
        <v>9</v>
      </c>
      <c r="F219">
        <v>0</v>
      </c>
      <c r="G219">
        <v>5</v>
      </c>
    </row>
    <row r="220" spans="1:7" x14ac:dyDescent="0.25">
      <c r="A220" t="s">
        <v>187</v>
      </c>
      <c r="B220">
        <v>0</v>
      </c>
      <c r="C220">
        <v>2</v>
      </c>
      <c r="D220">
        <v>0</v>
      </c>
      <c r="E220">
        <v>9</v>
      </c>
      <c r="F220">
        <v>1</v>
      </c>
      <c r="G220">
        <v>9</v>
      </c>
    </row>
    <row r="221" spans="1:7" x14ac:dyDescent="0.25">
      <c r="A221" t="s">
        <v>187</v>
      </c>
      <c r="B221">
        <v>0</v>
      </c>
      <c r="C221">
        <v>2</v>
      </c>
      <c r="D221">
        <v>1</v>
      </c>
      <c r="E221">
        <v>1</v>
      </c>
      <c r="F221">
        <v>0</v>
      </c>
      <c r="G221">
        <v>8</v>
      </c>
    </row>
    <row r="222" spans="1:7" x14ac:dyDescent="0.25">
      <c r="A222" t="s">
        <v>187</v>
      </c>
      <c r="B222">
        <v>0</v>
      </c>
      <c r="C222">
        <v>2</v>
      </c>
      <c r="D222">
        <v>2</v>
      </c>
      <c r="E222">
        <v>2</v>
      </c>
      <c r="F222">
        <v>0</v>
      </c>
      <c r="G222">
        <v>6</v>
      </c>
    </row>
    <row r="223" spans="1:7" x14ac:dyDescent="0.25">
      <c r="A223" t="s">
        <v>187</v>
      </c>
      <c r="B223">
        <v>0</v>
      </c>
      <c r="C223">
        <v>2</v>
      </c>
      <c r="D223">
        <v>3</v>
      </c>
      <c r="E223">
        <v>2</v>
      </c>
      <c r="F223">
        <v>0</v>
      </c>
      <c r="G223">
        <v>4</v>
      </c>
    </row>
    <row r="224" spans="1:7" x14ac:dyDescent="0.25">
      <c r="A224" t="s">
        <v>187</v>
      </c>
      <c r="B224">
        <v>0</v>
      </c>
      <c r="C224">
        <v>2</v>
      </c>
      <c r="D224">
        <v>4</v>
      </c>
      <c r="E224">
        <v>8</v>
      </c>
      <c r="F224">
        <v>1</v>
      </c>
      <c r="G224">
        <v>14</v>
      </c>
    </row>
    <row r="225" spans="1:7" x14ac:dyDescent="0.25">
      <c r="A225" t="s">
        <v>187</v>
      </c>
      <c r="B225">
        <v>0</v>
      </c>
      <c r="C225">
        <v>2</v>
      </c>
      <c r="D225">
        <v>8</v>
      </c>
      <c r="E225">
        <v>1</v>
      </c>
      <c r="F225">
        <v>0</v>
      </c>
      <c r="G225">
        <v>13</v>
      </c>
    </row>
    <row r="226" spans="1:7" x14ac:dyDescent="0.25">
      <c r="A226" t="s">
        <v>187</v>
      </c>
      <c r="B226">
        <v>0</v>
      </c>
      <c r="C226">
        <v>2</v>
      </c>
      <c r="D226">
        <v>9</v>
      </c>
      <c r="E226">
        <v>1</v>
      </c>
      <c r="F226">
        <v>0</v>
      </c>
      <c r="G226">
        <v>12</v>
      </c>
    </row>
    <row r="227" spans="1:7" x14ac:dyDescent="0.25">
      <c r="A227" t="s">
        <v>187</v>
      </c>
      <c r="B227">
        <v>1</v>
      </c>
      <c r="C227">
        <v>0</v>
      </c>
      <c r="D227">
        <v>5</v>
      </c>
      <c r="E227">
        <v>3</v>
      </c>
      <c r="F227">
        <v>1</v>
      </c>
      <c r="G227">
        <v>15</v>
      </c>
    </row>
    <row r="228" spans="1:7" x14ac:dyDescent="0.25">
      <c r="A228" t="s">
        <v>187</v>
      </c>
      <c r="B228">
        <v>1</v>
      </c>
      <c r="C228">
        <v>0</v>
      </c>
      <c r="D228">
        <v>9</v>
      </c>
      <c r="E228">
        <v>1</v>
      </c>
      <c r="F228">
        <v>0</v>
      </c>
      <c r="G228">
        <v>14</v>
      </c>
    </row>
    <row r="229" spans="1:7" x14ac:dyDescent="0.25">
      <c r="A229" t="s">
        <v>187</v>
      </c>
      <c r="B229">
        <v>1</v>
      </c>
      <c r="C229">
        <v>1</v>
      </c>
      <c r="D229">
        <v>5</v>
      </c>
      <c r="E229">
        <v>4</v>
      </c>
      <c r="F229">
        <v>1</v>
      </c>
      <c r="G229">
        <v>14</v>
      </c>
    </row>
    <row r="230" spans="1:7" x14ac:dyDescent="0.25">
      <c r="A230" t="s">
        <v>187</v>
      </c>
      <c r="B230">
        <v>1</v>
      </c>
      <c r="C230">
        <v>1</v>
      </c>
      <c r="D230">
        <v>6</v>
      </c>
      <c r="E230">
        <v>3</v>
      </c>
      <c r="F230">
        <v>0</v>
      </c>
      <c r="G230">
        <v>11</v>
      </c>
    </row>
    <row r="231" spans="1:7" x14ac:dyDescent="0.25">
      <c r="A231" t="s">
        <v>187</v>
      </c>
      <c r="B231">
        <v>1</v>
      </c>
      <c r="C231">
        <v>1</v>
      </c>
      <c r="D231">
        <v>7</v>
      </c>
      <c r="E231">
        <v>1</v>
      </c>
      <c r="F231">
        <v>0</v>
      </c>
      <c r="G231">
        <v>10</v>
      </c>
    </row>
    <row r="232" spans="1:7" x14ac:dyDescent="0.25">
      <c r="A232" t="s">
        <v>187</v>
      </c>
      <c r="B232">
        <v>1</v>
      </c>
      <c r="C232">
        <v>1</v>
      </c>
      <c r="D232">
        <v>9</v>
      </c>
      <c r="E232">
        <v>1</v>
      </c>
      <c r="F232">
        <v>0</v>
      </c>
      <c r="G232">
        <v>9</v>
      </c>
    </row>
    <row r="233" spans="1:7" x14ac:dyDescent="0.25">
      <c r="A233" t="s">
        <v>187</v>
      </c>
      <c r="B233">
        <v>1</v>
      </c>
      <c r="C233">
        <v>2</v>
      </c>
      <c r="D233">
        <v>6</v>
      </c>
      <c r="E233">
        <v>3</v>
      </c>
      <c r="F233">
        <v>1</v>
      </c>
      <c r="G233">
        <v>15</v>
      </c>
    </row>
    <row r="234" spans="1:7" x14ac:dyDescent="0.25">
      <c r="A234" t="s">
        <v>187</v>
      </c>
      <c r="B234">
        <v>1</v>
      </c>
      <c r="C234">
        <v>2</v>
      </c>
      <c r="D234">
        <v>7</v>
      </c>
      <c r="E234">
        <v>7</v>
      </c>
      <c r="F234">
        <v>0</v>
      </c>
      <c r="G234">
        <v>8</v>
      </c>
    </row>
    <row r="235" spans="1:7" x14ac:dyDescent="0.25">
      <c r="A235" t="s">
        <v>188</v>
      </c>
      <c r="B235">
        <v>0</v>
      </c>
      <c r="C235">
        <v>0</v>
      </c>
      <c r="D235">
        <v>0</v>
      </c>
      <c r="E235">
        <v>18</v>
      </c>
      <c r="F235">
        <v>1</v>
      </c>
      <c r="G235">
        <v>0</v>
      </c>
    </row>
    <row r="236" spans="1:7" x14ac:dyDescent="0.25">
      <c r="A236" t="s">
        <v>188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</row>
    <row r="237" spans="1:7" x14ac:dyDescent="0.25">
      <c r="A237" t="s">
        <v>188</v>
      </c>
      <c r="B237">
        <v>0</v>
      </c>
      <c r="C237">
        <v>0</v>
      </c>
      <c r="D237">
        <v>2</v>
      </c>
      <c r="E237">
        <v>0</v>
      </c>
      <c r="F237">
        <v>0</v>
      </c>
      <c r="G237">
        <v>0</v>
      </c>
    </row>
    <row r="238" spans="1:7" x14ac:dyDescent="0.25">
      <c r="A238" t="s">
        <v>188</v>
      </c>
      <c r="B238">
        <v>0</v>
      </c>
      <c r="C238">
        <v>0</v>
      </c>
      <c r="D238">
        <v>3</v>
      </c>
      <c r="E238">
        <v>0</v>
      </c>
      <c r="F238">
        <v>0</v>
      </c>
      <c r="G238">
        <v>0</v>
      </c>
    </row>
    <row r="239" spans="1:7" x14ac:dyDescent="0.25">
      <c r="A239" t="s">
        <v>188</v>
      </c>
      <c r="B239">
        <v>0</v>
      </c>
      <c r="C239">
        <v>0</v>
      </c>
      <c r="D239">
        <v>4</v>
      </c>
      <c r="E239">
        <v>0</v>
      </c>
      <c r="F239">
        <v>0</v>
      </c>
      <c r="G239">
        <v>0</v>
      </c>
    </row>
    <row r="240" spans="1:7" x14ac:dyDescent="0.25">
      <c r="A240" t="s">
        <v>188</v>
      </c>
      <c r="B240">
        <v>0</v>
      </c>
      <c r="C240">
        <v>0</v>
      </c>
      <c r="D240">
        <v>5</v>
      </c>
      <c r="E240">
        <v>0</v>
      </c>
      <c r="F240">
        <v>0</v>
      </c>
      <c r="G240">
        <v>0</v>
      </c>
    </row>
    <row r="241" spans="1:7" x14ac:dyDescent="0.25">
      <c r="A241" t="s">
        <v>188</v>
      </c>
      <c r="B241">
        <v>0</v>
      </c>
      <c r="C241">
        <v>0</v>
      </c>
      <c r="D241">
        <v>6</v>
      </c>
      <c r="E241">
        <v>0</v>
      </c>
      <c r="F241">
        <v>0</v>
      </c>
      <c r="G241">
        <v>0</v>
      </c>
    </row>
    <row r="242" spans="1:7" x14ac:dyDescent="0.25">
      <c r="A242" t="s">
        <v>188</v>
      </c>
      <c r="B242">
        <v>0</v>
      </c>
      <c r="C242">
        <v>0</v>
      </c>
      <c r="D242">
        <v>7</v>
      </c>
      <c r="E242">
        <v>0</v>
      </c>
      <c r="F242">
        <v>0</v>
      </c>
      <c r="G242">
        <v>0</v>
      </c>
    </row>
    <row r="243" spans="1:7" x14ac:dyDescent="0.25">
      <c r="A243" t="s">
        <v>188</v>
      </c>
      <c r="B243">
        <v>0</v>
      </c>
      <c r="C243">
        <v>0</v>
      </c>
      <c r="D243">
        <v>8</v>
      </c>
      <c r="E243">
        <v>0</v>
      </c>
      <c r="F243">
        <v>0</v>
      </c>
      <c r="G243">
        <v>0</v>
      </c>
    </row>
    <row r="244" spans="1:7" x14ac:dyDescent="0.25">
      <c r="A244" t="s">
        <v>188</v>
      </c>
      <c r="B244">
        <v>0</v>
      </c>
      <c r="C244">
        <v>2</v>
      </c>
      <c r="D244">
        <v>1</v>
      </c>
      <c r="E244">
        <v>2</v>
      </c>
      <c r="F244">
        <v>1</v>
      </c>
      <c r="G244">
        <v>16</v>
      </c>
    </row>
    <row r="245" spans="1:7" x14ac:dyDescent="0.25">
      <c r="A245" t="s">
        <v>188</v>
      </c>
      <c r="B245">
        <v>0</v>
      </c>
      <c r="C245">
        <v>2</v>
      </c>
      <c r="D245">
        <v>2</v>
      </c>
      <c r="E245">
        <v>10</v>
      </c>
      <c r="F245">
        <v>0</v>
      </c>
      <c r="G245">
        <v>6</v>
      </c>
    </row>
    <row r="246" spans="1:7" x14ac:dyDescent="0.25">
      <c r="A246" t="s">
        <v>188</v>
      </c>
      <c r="B246">
        <v>0</v>
      </c>
      <c r="C246">
        <v>2</v>
      </c>
      <c r="D246">
        <v>3</v>
      </c>
      <c r="E246">
        <v>3</v>
      </c>
      <c r="F246">
        <v>0</v>
      </c>
      <c r="G246">
        <v>3</v>
      </c>
    </row>
    <row r="247" spans="1:7" x14ac:dyDescent="0.25">
      <c r="A247" t="s">
        <v>188</v>
      </c>
      <c r="B247">
        <v>0</v>
      </c>
      <c r="C247">
        <v>2</v>
      </c>
      <c r="D247">
        <v>4</v>
      </c>
      <c r="E247">
        <v>7</v>
      </c>
      <c r="F247">
        <v>1</v>
      </c>
      <c r="G247">
        <v>14</v>
      </c>
    </row>
    <row r="248" spans="1:7" x14ac:dyDescent="0.25">
      <c r="A248" t="s">
        <v>188</v>
      </c>
      <c r="B248">
        <v>0</v>
      </c>
      <c r="C248">
        <v>2</v>
      </c>
      <c r="D248">
        <v>5</v>
      </c>
      <c r="E248">
        <v>1</v>
      </c>
      <c r="F248">
        <v>0</v>
      </c>
      <c r="G248">
        <v>13</v>
      </c>
    </row>
    <row r="249" spans="1:7" x14ac:dyDescent="0.25">
      <c r="A249" t="s">
        <v>188</v>
      </c>
      <c r="B249">
        <v>1</v>
      </c>
      <c r="C249">
        <v>0</v>
      </c>
      <c r="D249">
        <v>5</v>
      </c>
      <c r="E249">
        <v>11</v>
      </c>
      <c r="F249">
        <v>1</v>
      </c>
      <c r="G249">
        <v>7</v>
      </c>
    </row>
    <row r="250" spans="1:7" x14ac:dyDescent="0.25">
      <c r="A250" t="s">
        <v>188</v>
      </c>
      <c r="B250">
        <v>1</v>
      </c>
      <c r="C250">
        <v>1</v>
      </c>
      <c r="D250">
        <v>6</v>
      </c>
      <c r="E250">
        <v>8</v>
      </c>
      <c r="F250">
        <v>1</v>
      </c>
      <c r="G250">
        <v>10</v>
      </c>
    </row>
    <row r="251" spans="1:7" x14ac:dyDescent="0.25">
      <c r="A251" t="s">
        <v>188</v>
      </c>
      <c r="B251">
        <v>1</v>
      </c>
      <c r="C251">
        <v>2</v>
      </c>
      <c r="D251">
        <v>7</v>
      </c>
      <c r="E251">
        <v>23</v>
      </c>
      <c r="F251">
        <v>2</v>
      </c>
      <c r="G251">
        <v>13</v>
      </c>
    </row>
    <row r="252" spans="1:7" x14ac:dyDescent="0.25">
      <c r="A252" t="s">
        <v>189</v>
      </c>
      <c r="B252">
        <v>0</v>
      </c>
      <c r="C252">
        <v>0</v>
      </c>
      <c r="D252">
        <v>0</v>
      </c>
      <c r="E252">
        <v>8</v>
      </c>
      <c r="F252">
        <v>1</v>
      </c>
      <c r="G252">
        <v>10</v>
      </c>
    </row>
    <row r="253" spans="1:7" x14ac:dyDescent="0.25">
      <c r="A253" t="s">
        <v>189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10</v>
      </c>
    </row>
    <row r="254" spans="1:7" x14ac:dyDescent="0.25">
      <c r="A254" t="s">
        <v>189</v>
      </c>
      <c r="B254">
        <v>0</v>
      </c>
      <c r="C254">
        <v>0</v>
      </c>
      <c r="D254">
        <v>2</v>
      </c>
      <c r="E254">
        <v>2</v>
      </c>
      <c r="F254">
        <v>0</v>
      </c>
      <c r="G254">
        <v>8</v>
      </c>
    </row>
    <row r="255" spans="1:7" x14ac:dyDescent="0.25">
      <c r="A255" t="s">
        <v>189</v>
      </c>
      <c r="B255">
        <v>0</v>
      </c>
      <c r="C255">
        <v>0</v>
      </c>
      <c r="D255">
        <v>3</v>
      </c>
      <c r="E255">
        <v>1</v>
      </c>
      <c r="F255">
        <v>0</v>
      </c>
      <c r="G255">
        <v>7</v>
      </c>
    </row>
    <row r="256" spans="1:7" x14ac:dyDescent="0.25">
      <c r="A256" t="s">
        <v>189</v>
      </c>
      <c r="B256">
        <v>0</v>
      </c>
      <c r="C256">
        <v>0</v>
      </c>
      <c r="D256">
        <v>4</v>
      </c>
      <c r="E256">
        <v>2</v>
      </c>
      <c r="F256">
        <v>0</v>
      </c>
      <c r="G256">
        <v>5</v>
      </c>
    </row>
    <row r="257" spans="1:7" x14ac:dyDescent="0.25">
      <c r="A257" t="s">
        <v>189</v>
      </c>
      <c r="B257">
        <v>0</v>
      </c>
      <c r="C257">
        <v>0</v>
      </c>
      <c r="D257">
        <v>5</v>
      </c>
      <c r="E257">
        <v>3</v>
      </c>
      <c r="F257">
        <v>0</v>
      </c>
      <c r="G257">
        <v>2</v>
      </c>
    </row>
    <row r="258" spans="1:7" x14ac:dyDescent="0.25">
      <c r="A258" t="s">
        <v>189</v>
      </c>
      <c r="B258">
        <v>0</v>
      </c>
      <c r="C258">
        <v>0</v>
      </c>
      <c r="D258">
        <v>6</v>
      </c>
      <c r="E258">
        <v>1</v>
      </c>
      <c r="F258">
        <v>0</v>
      </c>
      <c r="G258">
        <v>1</v>
      </c>
    </row>
    <row r="259" spans="1:7" x14ac:dyDescent="0.25">
      <c r="A259" t="s">
        <v>189</v>
      </c>
      <c r="B259">
        <v>0</v>
      </c>
      <c r="C259">
        <v>0</v>
      </c>
      <c r="D259">
        <v>7</v>
      </c>
      <c r="E259">
        <v>1</v>
      </c>
      <c r="F259">
        <v>0</v>
      </c>
      <c r="G259">
        <v>0</v>
      </c>
    </row>
    <row r="260" spans="1:7" x14ac:dyDescent="0.25">
      <c r="A260" t="s">
        <v>189</v>
      </c>
      <c r="B260">
        <v>0</v>
      </c>
      <c r="C260">
        <v>0</v>
      </c>
      <c r="D260">
        <v>8</v>
      </c>
      <c r="E260">
        <v>4</v>
      </c>
      <c r="F260">
        <v>1</v>
      </c>
      <c r="G260">
        <v>14</v>
      </c>
    </row>
    <row r="261" spans="1:7" x14ac:dyDescent="0.25">
      <c r="A261" t="s">
        <v>189</v>
      </c>
      <c r="B261">
        <v>0</v>
      </c>
      <c r="C261">
        <v>0</v>
      </c>
      <c r="D261">
        <v>9</v>
      </c>
      <c r="E261">
        <v>1</v>
      </c>
      <c r="F261">
        <v>0</v>
      </c>
      <c r="G261">
        <v>13</v>
      </c>
    </row>
    <row r="262" spans="1:7" x14ac:dyDescent="0.25">
      <c r="A262" t="s">
        <v>189</v>
      </c>
      <c r="B262">
        <v>0</v>
      </c>
      <c r="C262">
        <v>1</v>
      </c>
      <c r="D262">
        <v>0</v>
      </c>
      <c r="E262">
        <v>14</v>
      </c>
      <c r="F262">
        <v>1</v>
      </c>
      <c r="G262">
        <v>4</v>
      </c>
    </row>
    <row r="263" spans="1:7" x14ac:dyDescent="0.25">
      <c r="A263" t="s">
        <v>189</v>
      </c>
      <c r="B263">
        <v>0</v>
      </c>
      <c r="C263">
        <v>1</v>
      </c>
      <c r="D263">
        <v>6</v>
      </c>
      <c r="E263">
        <v>5</v>
      </c>
      <c r="F263">
        <v>1</v>
      </c>
      <c r="G263">
        <v>17</v>
      </c>
    </row>
    <row r="264" spans="1:7" x14ac:dyDescent="0.25">
      <c r="A264" t="s">
        <v>189</v>
      </c>
      <c r="B264">
        <v>0</v>
      </c>
      <c r="C264">
        <v>1</v>
      </c>
      <c r="D264">
        <v>9</v>
      </c>
      <c r="E264">
        <v>1</v>
      </c>
      <c r="F264">
        <v>0</v>
      </c>
      <c r="G264">
        <v>16</v>
      </c>
    </row>
    <row r="265" spans="1:7" x14ac:dyDescent="0.25">
      <c r="A265" t="s">
        <v>189</v>
      </c>
      <c r="B265">
        <v>0</v>
      </c>
      <c r="C265">
        <v>2</v>
      </c>
      <c r="D265">
        <v>0</v>
      </c>
      <c r="E265">
        <v>5</v>
      </c>
      <c r="F265">
        <v>1</v>
      </c>
      <c r="G265">
        <v>13</v>
      </c>
    </row>
    <row r="266" spans="1:7" x14ac:dyDescent="0.25">
      <c r="A266" t="s">
        <v>189</v>
      </c>
      <c r="B266">
        <v>0</v>
      </c>
      <c r="C266">
        <v>2</v>
      </c>
      <c r="D266">
        <v>2</v>
      </c>
      <c r="E266">
        <v>1</v>
      </c>
      <c r="F266">
        <v>0</v>
      </c>
      <c r="G266">
        <v>12</v>
      </c>
    </row>
    <row r="267" spans="1:7" x14ac:dyDescent="0.25">
      <c r="A267" t="s">
        <v>189</v>
      </c>
      <c r="B267">
        <v>0</v>
      </c>
      <c r="C267">
        <v>2</v>
      </c>
      <c r="D267">
        <v>3</v>
      </c>
      <c r="E267">
        <v>3</v>
      </c>
      <c r="F267">
        <v>0</v>
      </c>
      <c r="G267">
        <v>9</v>
      </c>
    </row>
    <row r="268" spans="1:7" x14ac:dyDescent="0.25">
      <c r="A268" t="s">
        <v>189</v>
      </c>
      <c r="B268">
        <v>0</v>
      </c>
      <c r="C268">
        <v>2</v>
      </c>
      <c r="D268">
        <v>4</v>
      </c>
      <c r="E268">
        <v>6</v>
      </c>
      <c r="F268">
        <v>0</v>
      </c>
      <c r="G268">
        <v>3</v>
      </c>
    </row>
    <row r="269" spans="1:7" x14ac:dyDescent="0.25">
      <c r="A269" t="s">
        <v>189</v>
      </c>
      <c r="B269">
        <v>0</v>
      </c>
      <c r="C269">
        <v>2</v>
      </c>
      <c r="D269">
        <v>5</v>
      </c>
      <c r="E269">
        <v>1</v>
      </c>
      <c r="F269">
        <v>0</v>
      </c>
      <c r="G269">
        <v>2</v>
      </c>
    </row>
    <row r="270" spans="1:7" x14ac:dyDescent="0.25">
      <c r="A270" t="s">
        <v>189</v>
      </c>
      <c r="B270">
        <v>1</v>
      </c>
      <c r="C270">
        <v>0</v>
      </c>
      <c r="D270">
        <v>5</v>
      </c>
      <c r="E270">
        <v>3</v>
      </c>
      <c r="F270">
        <v>1</v>
      </c>
      <c r="G270">
        <v>15</v>
      </c>
    </row>
    <row r="271" spans="1:7" x14ac:dyDescent="0.25">
      <c r="A271" t="s">
        <v>189</v>
      </c>
      <c r="B271">
        <v>1</v>
      </c>
      <c r="C271">
        <v>0</v>
      </c>
      <c r="D271">
        <v>6</v>
      </c>
      <c r="E271">
        <v>2</v>
      </c>
      <c r="F271">
        <v>0</v>
      </c>
      <c r="G271">
        <v>13</v>
      </c>
    </row>
    <row r="272" spans="1:7" x14ac:dyDescent="0.25">
      <c r="A272" t="s">
        <v>189</v>
      </c>
      <c r="B272">
        <v>1</v>
      </c>
      <c r="C272">
        <v>0</v>
      </c>
      <c r="D272">
        <v>8</v>
      </c>
      <c r="E272">
        <v>1</v>
      </c>
      <c r="F272">
        <v>0</v>
      </c>
      <c r="G272">
        <v>12</v>
      </c>
    </row>
    <row r="273" spans="1:7" x14ac:dyDescent="0.25">
      <c r="A273" t="s">
        <v>189</v>
      </c>
      <c r="B273">
        <v>1</v>
      </c>
      <c r="C273">
        <v>1</v>
      </c>
      <c r="D273">
        <v>5</v>
      </c>
      <c r="E273">
        <v>3</v>
      </c>
      <c r="F273">
        <v>1</v>
      </c>
      <c r="G273">
        <v>15</v>
      </c>
    </row>
    <row r="274" spans="1:7" x14ac:dyDescent="0.25">
      <c r="A274" t="s">
        <v>189</v>
      </c>
      <c r="B274">
        <v>1</v>
      </c>
      <c r="C274">
        <v>1</v>
      </c>
      <c r="D274">
        <v>6</v>
      </c>
      <c r="E274">
        <v>4</v>
      </c>
      <c r="F274">
        <v>0</v>
      </c>
      <c r="G274">
        <v>11</v>
      </c>
    </row>
    <row r="275" spans="1:7" x14ac:dyDescent="0.25">
      <c r="A275" t="s">
        <v>189</v>
      </c>
      <c r="B275">
        <v>1</v>
      </c>
      <c r="C275">
        <v>2</v>
      </c>
      <c r="D275">
        <v>6</v>
      </c>
      <c r="E275">
        <v>1</v>
      </c>
      <c r="F275">
        <v>1</v>
      </c>
      <c r="G275">
        <v>17</v>
      </c>
    </row>
    <row r="276" spans="1:7" x14ac:dyDescent="0.25">
      <c r="A276" t="s">
        <v>189</v>
      </c>
      <c r="B276">
        <v>1</v>
      </c>
      <c r="C276">
        <v>2</v>
      </c>
      <c r="D276">
        <v>7</v>
      </c>
      <c r="E276">
        <v>13</v>
      </c>
      <c r="F276">
        <v>0</v>
      </c>
      <c r="G276">
        <v>4</v>
      </c>
    </row>
    <row r="277" spans="1:7" x14ac:dyDescent="0.25">
      <c r="A277" t="s">
        <v>189</v>
      </c>
      <c r="B277">
        <v>1</v>
      </c>
      <c r="C277">
        <v>2</v>
      </c>
      <c r="D277">
        <v>8</v>
      </c>
      <c r="E277">
        <v>5</v>
      </c>
      <c r="F277">
        <v>1</v>
      </c>
      <c r="G277">
        <v>17</v>
      </c>
    </row>
    <row r="278" spans="1:7" x14ac:dyDescent="0.25">
      <c r="A278" t="s">
        <v>190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17</v>
      </c>
    </row>
    <row r="279" spans="1:7" x14ac:dyDescent="0.25">
      <c r="A279" t="s">
        <v>190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17</v>
      </c>
    </row>
    <row r="280" spans="1:7" x14ac:dyDescent="0.25">
      <c r="A280" t="s">
        <v>190</v>
      </c>
      <c r="B280">
        <v>0</v>
      </c>
      <c r="C280">
        <v>0</v>
      </c>
      <c r="D280">
        <v>2</v>
      </c>
      <c r="E280">
        <v>0</v>
      </c>
      <c r="F280">
        <v>0</v>
      </c>
      <c r="G280">
        <v>17</v>
      </c>
    </row>
    <row r="281" spans="1:7" x14ac:dyDescent="0.25">
      <c r="A281" t="s">
        <v>190</v>
      </c>
      <c r="B281">
        <v>0</v>
      </c>
      <c r="C281">
        <v>0</v>
      </c>
      <c r="D281">
        <v>3</v>
      </c>
      <c r="E281">
        <v>0</v>
      </c>
      <c r="F281">
        <v>0</v>
      </c>
      <c r="G281">
        <v>17</v>
      </c>
    </row>
    <row r="282" spans="1:7" x14ac:dyDescent="0.25">
      <c r="A282" t="s">
        <v>190</v>
      </c>
      <c r="B282">
        <v>0</v>
      </c>
      <c r="C282">
        <v>0</v>
      </c>
      <c r="D282">
        <v>4</v>
      </c>
      <c r="E282">
        <v>0</v>
      </c>
      <c r="F282">
        <v>0</v>
      </c>
      <c r="G282">
        <v>17</v>
      </c>
    </row>
    <row r="283" spans="1:7" x14ac:dyDescent="0.25">
      <c r="A283" t="s">
        <v>190</v>
      </c>
      <c r="B283">
        <v>0</v>
      </c>
      <c r="C283">
        <v>0</v>
      </c>
      <c r="D283">
        <v>5</v>
      </c>
      <c r="E283">
        <v>0</v>
      </c>
      <c r="F283">
        <v>0</v>
      </c>
      <c r="G283">
        <v>17</v>
      </c>
    </row>
    <row r="284" spans="1:7" x14ac:dyDescent="0.25">
      <c r="A284" t="s">
        <v>190</v>
      </c>
      <c r="B284">
        <v>0</v>
      </c>
      <c r="C284">
        <v>0</v>
      </c>
      <c r="D284">
        <v>6</v>
      </c>
      <c r="E284">
        <v>0</v>
      </c>
      <c r="F284">
        <v>0</v>
      </c>
      <c r="G284">
        <v>17</v>
      </c>
    </row>
    <row r="285" spans="1:7" x14ac:dyDescent="0.25">
      <c r="A285" t="s">
        <v>190</v>
      </c>
      <c r="B285">
        <v>0</v>
      </c>
      <c r="C285">
        <v>0</v>
      </c>
      <c r="D285">
        <v>7</v>
      </c>
      <c r="E285">
        <v>0</v>
      </c>
      <c r="F285">
        <v>0</v>
      </c>
      <c r="G285">
        <v>17</v>
      </c>
    </row>
    <row r="286" spans="1:7" x14ac:dyDescent="0.25">
      <c r="A286" t="s">
        <v>190</v>
      </c>
      <c r="B286">
        <v>0</v>
      </c>
      <c r="C286">
        <v>0</v>
      </c>
      <c r="D286">
        <v>8</v>
      </c>
      <c r="E286">
        <v>0</v>
      </c>
      <c r="F286">
        <v>0</v>
      </c>
      <c r="G286">
        <v>17</v>
      </c>
    </row>
    <row r="287" spans="1:7" x14ac:dyDescent="0.25">
      <c r="A287" t="s">
        <v>190</v>
      </c>
      <c r="B287">
        <v>0</v>
      </c>
      <c r="C287">
        <v>0</v>
      </c>
      <c r="D287">
        <v>9</v>
      </c>
      <c r="E287">
        <v>0</v>
      </c>
      <c r="F287">
        <v>0</v>
      </c>
      <c r="G287">
        <v>17</v>
      </c>
    </row>
    <row r="288" spans="1:7" x14ac:dyDescent="0.25">
      <c r="A288" t="s">
        <v>190</v>
      </c>
      <c r="B288">
        <v>0</v>
      </c>
      <c r="C288">
        <v>1</v>
      </c>
      <c r="D288">
        <v>0</v>
      </c>
      <c r="E288">
        <v>9</v>
      </c>
      <c r="F288">
        <v>1</v>
      </c>
      <c r="G288">
        <v>9</v>
      </c>
    </row>
    <row r="289" spans="1:7" x14ac:dyDescent="0.25">
      <c r="A289" t="s">
        <v>190</v>
      </c>
      <c r="B289">
        <v>0</v>
      </c>
      <c r="C289">
        <v>2</v>
      </c>
      <c r="D289">
        <v>0</v>
      </c>
      <c r="E289">
        <v>14</v>
      </c>
      <c r="F289">
        <v>1</v>
      </c>
      <c r="G289">
        <v>4</v>
      </c>
    </row>
    <row r="290" spans="1:7" x14ac:dyDescent="0.25">
      <c r="A290" t="s">
        <v>190</v>
      </c>
      <c r="B290">
        <v>0</v>
      </c>
      <c r="C290">
        <v>2</v>
      </c>
      <c r="D290">
        <v>2</v>
      </c>
      <c r="E290">
        <v>1</v>
      </c>
      <c r="F290">
        <v>0</v>
      </c>
      <c r="G290">
        <v>3</v>
      </c>
    </row>
    <row r="291" spans="1:7" x14ac:dyDescent="0.25">
      <c r="A291" t="s">
        <v>190</v>
      </c>
      <c r="B291">
        <v>0</v>
      </c>
      <c r="C291">
        <v>2</v>
      </c>
      <c r="D291">
        <v>3</v>
      </c>
      <c r="E291">
        <v>1</v>
      </c>
      <c r="F291">
        <v>0</v>
      </c>
      <c r="G291">
        <v>2</v>
      </c>
    </row>
    <row r="292" spans="1:7" x14ac:dyDescent="0.25">
      <c r="A292" t="s">
        <v>190</v>
      </c>
      <c r="B292">
        <v>0</v>
      </c>
      <c r="C292">
        <v>2</v>
      </c>
      <c r="D292">
        <v>4</v>
      </c>
      <c r="E292">
        <v>8</v>
      </c>
      <c r="F292">
        <v>1</v>
      </c>
      <c r="G292">
        <v>12</v>
      </c>
    </row>
    <row r="293" spans="1:7" x14ac:dyDescent="0.25">
      <c r="A293" t="s">
        <v>190</v>
      </c>
      <c r="B293">
        <v>1</v>
      </c>
      <c r="C293">
        <v>0</v>
      </c>
      <c r="D293">
        <v>5</v>
      </c>
      <c r="E293">
        <v>3</v>
      </c>
      <c r="F293">
        <v>1</v>
      </c>
      <c r="G293">
        <v>15</v>
      </c>
    </row>
    <row r="294" spans="1:7" x14ac:dyDescent="0.25">
      <c r="A294" t="s">
        <v>190</v>
      </c>
      <c r="B294">
        <v>1</v>
      </c>
      <c r="C294">
        <v>0</v>
      </c>
      <c r="D294">
        <v>6</v>
      </c>
      <c r="E294">
        <v>1</v>
      </c>
      <c r="F294">
        <v>0</v>
      </c>
      <c r="G294">
        <v>14</v>
      </c>
    </row>
    <row r="295" spans="1:7" x14ac:dyDescent="0.25">
      <c r="A295" t="s">
        <v>190</v>
      </c>
      <c r="B295">
        <v>1</v>
      </c>
      <c r="C295">
        <v>1</v>
      </c>
      <c r="D295">
        <v>5</v>
      </c>
      <c r="E295">
        <v>2</v>
      </c>
      <c r="F295">
        <v>1</v>
      </c>
      <c r="G295">
        <v>16</v>
      </c>
    </row>
    <row r="296" spans="1:7" x14ac:dyDescent="0.25">
      <c r="A296" t="s">
        <v>190</v>
      </c>
      <c r="B296">
        <v>1</v>
      </c>
      <c r="C296">
        <v>1</v>
      </c>
      <c r="D296">
        <v>6</v>
      </c>
      <c r="E296">
        <v>8</v>
      </c>
      <c r="F296">
        <v>0</v>
      </c>
      <c r="G296">
        <v>8</v>
      </c>
    </row>
    <row r="297" spans="1:7" x14ac:dyDescent="0.25">
      <c r="A297" t="s">
        <v>190</v>
      </c>
      <c r="B297">
        <v>1</v>
      </c>
      <c r="C297">
        <v>2</v>
      </c>
      <c r="D297">
        <v>6</v>
      </c>
      <c r="E297">
        <v>4</v>
      </c>
      <c r="F297">
        <v>1</v>
      </c>
      <c r="G297">
        <v>14</v>
      </c>
    </row>
    <row r="298" spans="1:7" x14ac:dyDescent="0.25">
      <c r="A298" t="s">
        <v>190</v>
      </c>
      <c r="B298">
        <v>1</v>
      </c>
      <c r="C298">
        <v>2</v>
      </c>
      <c r="D298">
        <v>7</v>
      </c>
      <c r="E298">
        <v>10</v>
      </c>
      <c r="F298">
        <v>0</v>
      </c>
      <c r="G298">
        <v>4</v>
      </c>
    </row>
    <row r="299" spans="1:7" x14ac:dyDescent="0.25">
      <c r="A299" t="s">
        <v>190</v>
      </c>
      <c r="B299">
        <v>1</v>
      </c>
      <c r="C299">
        <v>2</v>
      </c>
      <c r="D299">
        <v>8</v>
      </c>
      <c r="E299">
        <v>2</v>
      </c>
      <c r="F299">
        <v>0</v>
      </c>
      <c r="G299">
        <v>2</v>
      </c>
    </row>
    <row r="300" spans="1:7" x14ac:dyDescent="0.25">
      <c r="A300" t="s">
        <v>191</v>
      </c>
      <c r="B300">
        <v>0</v>
      </c>
      <c r="C300">
        <v>0</v>
      </c>
      <c r="D300">
        <v>0</v>
      </c>
      <c r="E300">
        <v>13</v>
      </c>
      <c r="F300">
        <v>1</v>
      </c>
      <c r="G300">
        <v>5</v>
      </c>
    </row>
    <row r="301" spans="1:7" x14ac:dyDescent="0.25">
      <c r="A301" t="s">
        <v>191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5</v>
      </c>
    </row>
    <row r="302" spans="1:7" x14ac:dyDescent="0.25">
      <c r="A302" t="s">
        <v>191</v>
      </c>
      <c r="B302">
        <v>0</v>
      </c>
      <c r="C302">
        <v>0</v>
      </c>
      <c r="D302">
        <v>2</v>
      </c>
      <c r="E302">
        <v>0</v>
      </c>
      <c r="F302">
        <v>0</v>
      </c>
      <c r="G302">
        <v>5</v>
      </c>
    </row>
    <row r="303" spans="1:7" x14ac:dyDescent="0.25">
      <c r="A303" t="s">
        <v>191</v>
      </c>
      <c r="B303">
        <v>0</v>
      </c>
      <c r="C303">
        <v>0</v>
      </c>
      <c r="D303">
        <v>3</v>
      </c>
      <c r="E303">
        <v>0</v>
      </c>
      <c r="F303">
        <v>0</v>
      </c>
      <c r="G303">
        <v>5</v>
      </c>
    </row>
    <row r="304" spans="1:7" x14ac:dyDescent="0.25">
      <c r="A304" t="s">
        <v>191</v>
      </c>
      <c r="B304">
        <v>0</v>
      </c>
      <c r="C304">
        <v>0</v>
      </c>
      <c r="D304">
        <v>4</v>
      </c>
      <c r="E304">
        <v>0</v>
      </c>
      <c r="F304">
        <v>0</v>
      </c>
      <c r="G304">
        <v>5</v>
      </c>
    </row>
    <row r="305" spans="1:7" x14ac:dyDescent="0.25">
      <c r="A305" t="s">
        <v>191</v>
      </c>
      <c r="B305">
        <v>0</v>
      </c>
      <c r="C305">
        <v>0</v>
      </c>
      <c r="D305">
        <v>5</v>
      </c>
      <c r="E305">
        <v>0</v>
      </c>
      <c r="F305">
        <v>0</v>
      </c>
      <c r="G305">
        <v>5</v>
      </c>
    </row>
    <row r="306" spans="1:7" x14ac:dyDescent="0.25">
      <c r="A306" t="s">
        <v>191</v>
      </c>
      <c r="B306">
        <v>0</v>
      </c>
      <c r="C306">
        <v>0</v>
      </c>
      <c r="D306">
        <v>6</v>
      </c>
      <c r="E306">
        <v>0</v>
      </c>
      <c r="F306">
        <v>0</v>
      </c>
      <c r="G306">
        <v>5</v>
      </c>
    </row>
    <row r="307" spans="1:7" x14ac:dyDescent="0.25">
      <c r="A307" t="s">
        <v>191</v>
      </c>
      <c r="B307">
        <v>0</v>
      </c>
      <c r="C307">
        <v>0</v>
      </c>
      <c r="D307">
        <v>7</v>
      </c>
      <c r="E307">
        <v>0</v>
      </c>
      <c r="F307">
        <v>0</v>
      </c>
      <c r="G307">
        <v>5</v>
      </c>
    </row>
    <row r="308" spans="1:7" x14ac:dyDescent="0.25">
      <c r="A308" t="s">
        <v>191</v>
      </c>
      <c r="B308">
        <v>0</v>
      </c>
      <c r="C308">
        <v>0</v>
      </c>
      <c r="D308">
        <v>8</v>
      </c>
      <c r="E308">
        <v>0</v>
      </c>
      <c r="F308">
        <v>0</v>
      </c>
      <c r="G308">
        <v>5</v>
      </c>
    </row>
    <row r="309" spans="1:7" x14ac:dyDescent="0.25">
      <c r="A309" t="s">
        <v>191</v>
      </c>
      <c r="B309">
        <v>0</v>
      </c>
      <c r="C309">
        <v>1</v>
      </c>
      <c r="D309">
        <v>0</v>
      </c>
      <c r="E309">
        <v>7</v>
      </c>
      <c r="F309">
        <v>1</v>
      </c>
      <c r="G309">
        <v>11</v>
      </c>
    </row>
    <row r="310" spans="1:7" x14ac:dyDescent="0.25">
      <c r="A310" t="s">
        <v>191</v>
      </c>
      <c r="B310">
        <v>0</v>
      </c>
      <c r="C310">
        <v>1</v>
      </c>
      <c r="D310">
        <v>4</v>
      </c>
      <c r="E310">
        <v>1</v>
      </c>
      <c r="F310">
        <v>0</v>
      </c>
      <c r="G310">
        <v>10</v>
      </c>
    </row>
    <row r="311" spans="1:7" x14ac:dyDescent="0.25">
      <c r="A311" t="s">
        <v>191</v>
      </c>
      <c r="B311">
        <v>0</v>
      </c>
      <c r="C311">
        <v>1</v>
      </c>
      <c r="D311">
        <v>7</v>
      </c>
      <c r="E311">
        <v>1</v>
      </c>
      <c r="F311">
        <v>0</v>
      </c>
      <c r="G311">
        <v>9</v>
      </c>
    </row>
    <row r="312" spans="1:7" x14ac:dyDescent="0.25">
      <c r="A312" t="s">
        <v>191</v>
      </c>
      <c r="B312">
        <v>0</v>
      </c>
      <c r="C312">
        <v>1</v>
      </c>
      <c r="D312">
        <v>8</v>
      </c>
      <c r="E312">
        <v>1</v>
      </c>
      <c r="F312">
        <v>0</v>
      </c>
      <c r="G312">
        <v>8</v>
      </c>
    </row>
    <row r="313" spans="1:7" x14ac:dyDescent="0.25">
      <c r="A313" t="s">
        <v>191</v>
      </c>
      <c r="B313">
        <v>0</v>
      </c>
      <c r="C313">
        <v>1</v>
      </c>
      <c r="D313">
        <v>9</v>
      </c>
      <c r="E313">
        <v>1</v>
      </c>
      <c r="F313">
        <v>0</v>
      </c>
      <c r="G313">
        <v>7</v>
      </c>
    </row>
    <row r="314" spans="1:7" x14ac:dyDescent="0.25">
      <c r="A314" t="s">
        <v>191</v>
      </c>
      <c r="B314">
        <v>0</v>
      </c>
      <c r="C314">
        <v>2</v>
      </c>
      <c r="D314">
        <v>2</v>
      </c>
      <c r="E314">
        <v>1</v>
      </c>
      <c r="F314">
        <v>1</v>
      </c>
      <c r="G314">
        <v>17</v>
      </c>
    </row>
    <row r="315" spans="1:7" x14ac:dyDescent="0.25">
      <c r="A315" t="s">
        <v>191</v>
      </c>
      <c r="B315">
        <v>0</v>
      </c>
      <c r="C315">
        <v>2</v>
      </c>
      <c r="D315">
        <v>3</v>
      </c>
      <c r="E315">
        <v>5</v>
      </c>
      <c r="F315">
        <v>0</v>
      </c>
      <c r="G315">
        <v>12</v>
      </c>
    </row>
    <row r="316" spans="1:7" x14ac:dyDescent="0.25">
      <c r="A316" t="s">
        <v>191</v>
      </c>
      <c r="B316">
        <v>0</v>
      </c>
      <c r="C316">
        <v>2</v>
      </c>
      <c r="D316">
        <v>4</v>
      </c>
      <c r="E316">
        <v>2</v>
      </c>
      <c r="F316">
        <v>0</v>
      </c>
      <c r="G316">
        <v>10</v>
      </c>
    </row>
    <row r="317" spans="1:7" x14ac:dyDescent="0.25">
      <c r="A317" t="s">
        <v>191</v>
      </c>
      <c r="B317">
        <v>1</v>
      </c>
      <c r="C317">
        <v>0</v>
      </c>
      <c r="D317">
        <v>5</v>
      </c>
      <c r="E317">
        <v>9</v>
      </c>
      <c r="F317">
        <v>1</v>
      </c>
      <c r="G317">
        <v>9</v>
      </c>
    </row>
    <row r="318" spans="1:7" x14ac:dyDescent="0.25">
      <c r="A318" t="s">
        <v>191</v>
      </c>
      <c r="B318">
        <v>1</v>
      </c>
      <c r="C318">
        <v>1</v>
      </c>
      <c r="D318">
        <v>6</v>
      </c>
      <c r="E318">
        <v>9</v>
      </c>
      <c r="F318">
        <v>1</v>
      </c>
      <c r="G318">
        <v>9</v>
      </c>
    </row>
    <row r="319" spans="1:7" x14ac:dyDescent="0.25">
      <c r="A319" t="s">
        <v>191</v>
      </c>
      <c r="B319">
        <v>1</v>
      </c>
      <c r="C319">
        <v>2</v>
      </c>
      <c r="D319">
        <v>7</v>
      </c>
      <c r="E319">
        <v>8</v>
      </c>
      <c r="F319">
        <v>1</v>
      </c>
      <c r="G319">
        <v>10</v>
      </c>
    </row>
    <row r="320" spans="1:7" x14ac:dyDescent="0.25">
      <c r="A320" t="s">
        <v>192</v>
      </c>
      <c r="B320">
        <v>0</v>
      </c>
      <c r="C320">
        <v>0</v>
      </c>
      <c r="D320">
        <v>0</v>
      </c>
      <c r="E320">
        <v>24</v>
      </c>
      <c r="F320">
        <v>2</v>
      </c>
      <c r="G320">
        <v>12</v>
      </c>
    </row>
    <row r="321" spans="1:7" x14ac:dyDescent="0.25">
      <c r="A321" t="s">
        <v>192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12</v>
      </c>
    </row>
    <row r="322" spans="1:7" x14ac:dyDescent="0.25">
      <c r="A322" t="s">
        <v>192</v>
      </c>
      <c r="B322">
        <v>0</v>
      </c>
      <c r="C322">
        <v>0</v>
      </c>
      <c r="D322">
        <v>2</v>
      </c>
      <c r="E322">
        <v>0</v>
      </c>
      <c r="F322">
        <v>0</v>
      </c>
      <c r="G322">
        <v>12</v>
      </c>
    </row>
    <row r="323" spans="1:7" x14ac:dyDescent="0.25">
      <c r="A323" t="s">
        <v>192</v>
      </c>
      <c r="B323">
        <v>0</v>
      </c>
      <c r="C323">
        <v>0</v>
      </c>
      <c r="D323">
        <v>3</v>
      </c>
      <c r="E323">
        <v>1</v>
      </c>
      <c r="F323">
        <v>0</v>
      </c>
      <c r="G323">
        <v>11</v>
      </c>
    </row>
    <row r="324" spans="1:7" x14ac:dyDescent="0.25">
      <c r="A324" t="s">
        <v>192</v>
      </c>
      <c r="B324">
        <v>0</v>
      </c>
      <c r="C324">
        <v>0</v>
      </c>
      <c r="D324">
        <v>4</v>
      </c>
      <c r="E324">
        <v>0</v>
      </c>
      <c r="F324">
        <v>0</v>
      </c>
      <c r="G324">
        <v>11</v>
      </c>
    </row>
    <row r="325" spans="1:7" x14ac:dyDescent="0.25">
      <c r="A325" t="s">
        <v>192</v>
      </c>
      <c r="B325">
        <v>0</v>
      </c>
      <c r="C325">
        <v>0</v>
      </c>
      <c r="D325">
        <v>5</v>
      </c>
      <c r="E325">
        <v>0</v>
      </c>
      <c r="F325">
        <v>0</v>
      </c>
      <c r="G325">
        <v>11</v>
      </c>
    </row>
    <row r="326" spans="1:7" x14ac:dyDescent="0.25">
      <c r="A326" t="s">
        <v>192</v>
      </c>
      <c r="B326">
        <v>0</v>
      </c>
      <c r="C326">
        <v>0</v>
      </c>
      <c r="D326">
        <v>6</v>
      </c>
      <c r="E326">
        <v>2</v>
      </c>
      <c r="F326">
        <v>0</v>
      </c>
      <c r="G326">
        <v>9</v>
      </c>
    </row>
    <row r="327" spans="1:7" x14ac:dyDescent="0.25">
      <c r="A327" t="s">
        <v>192</v>
      </c>
      <c r="B327">
        <v>0</v>
      </c>
      <c r="C327">
        <v>0</v>
      </c>
      <c r="D327">
        <v>7</v>
      </c>
      <c r="E327">
        <v>1</v>
      </c>
      <c r="F327">
        <v>0</v>
      </c>
      <c r="G327">
        <v>8</v>
      </c>
    </row>
    <row r="328" spans="1:7" x14ac:dyDescent="0.25">
      <c r="A328" t="s">
        <v>192</v>
      </c>
      <c r="B328">
        <v>0</v>
      </c>
      <c r="C328">
        <v>0</v>
      </c>
      <c r="D328">
        <v>8</v>
      </c>
      <c r="E328">
        <v>2</v>
      </c>
      <c r="F328">
        <v>0</v>
      </c>
      <c r="G328">
        <v>6</v>
      </c>
    </row>
    <row r="329" spans="1:7" x14ac:dyDescent="0.25">
      <c r="A329" t="s">
        <v>192</v>
      </c>
      <c r="B329">
        <v>0</v>
      </c>
      <c r="C329">
        <v>0</v>
      </c>
      <c r="D329">
        <v>9</v>
      </c>
      <c r="E329">
        <v>3</v>
      </c>
      <c r="F329">
        <v>0</v>
      </c>
      <c r="G329">
        <v>3</v>
      </c>
    </row>
    <row r="330" spans="1:7" x14ac:dyDescent="0.25">
      <c r="A330" t="s">
        <v>192</v>
      </c>
      <c r="B330">
        <v>0</v>
      </c>
      <c r="C330">
        <v>1</v>
      </c>
      <c r="D330">
        <v>0</v>
      </c>
      <c r="E330">
        <v>18</v>
      </c>
      <c r="F330">
        <v>1</v>
      </c>
      <c r="G330">
        <v>0</v>
      </c>
    </row>
    <row r="331" spans="1:7" x14ac:dyDescent="0.25">
      <c r="A331" t="s">
        <v>192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17</v>
      </c>
    </row>
    <row r="332" spans="1:7" x14ac:dyDescent="0.25">
      <c r="A332" t="s">
        <v>192</v>
      </c>
      <c r="B332">
        <v>0</v>
      </c>
      <c r="C332">
        <v>1</v>
      </c>
      <c r="D332">
        <v>3</v>
      </c>
      <c r="E332">
        <v>2</v>
      </c>
      <c r="F332">
        <v>0</v>
      </c>
      <c r="G332">
        <v>15</v>
      </c>
    </row>
    <row r="333" spans="1:7" x14ac:dyDescent="0.25">
      <c r="A333" t="s">
        <v>192</v>
      </c>
      <c r="B333">
        <v>0</v>
      </c>
      <c r="C333">
        <v>1</v>
      </c>
      <c r="D333">
        <v>4</v>
      </c>
      <c r="E333">
        <v>1</v>
      </c>
      <c r="F333">
        <v>0</v>
      </c>
      <c r="G333">
        <v>14</v>
      </c>
    </row>
    <row r="334" spans="1:7" x14ac:dyDescent="0.25">
      <c r="A334" t="s">
        <v>192</v>
      </c>
      <c r="B334">
        <v>0</v>
      </c>
      <c r="C334">
        <v>1</v>
      </c>
      <c r="D334">
        <v>5</v>
      </c>
      <c r="E334">
        <v>2</v>
      </c>
      <c r="F334">
        <v>0</v>
      </c>
      <c r="G334">
        <v>12</v>
      </c>
    </row>
    <row r="335" spans="1:7" x14ac:dyDescent="0.25">
      <c r="A335" t="s">
        <v>192</v>
      </c>
      <c r="B335">
        <v>0</v>
      </c>
      <c r="C335">
        <v>2</v>
      </c>
      <c r="D335">
        <v>0</v>
      </c>
      <c r="E335">
        <v>8</v>
      </c>
      <c r="F335">
        <v>1</v>
      </c>
      <c r="G335">
        <v>10</v>
      </c>
    </row>
    <row r="336" spans="1:7" x14ac:dyDescent="0.25">
      <c r="A336" t="s">
        <v>192</v>
      </c>
      <c r="B336">
        <v>0</v>
      </c>
      <c r="C336">
        <v>2</v>
      </c>
      <c r="D336">
        <v>1</v>
      </c>
      <c r="E336">
        <v>7</v>
      </c>
      <c r="F336">
        <v>0</v>
      </c>
      <c r="G336">
        <v>3</v>
      </c>
    </row>
    <row r="337" spans="1:7" x14ac:dyDescent="0.25">
      <c r="A337" t="s">
        <v>192</v>
      </c>
      <c r="B337">
        <v>0</v>
      </c>
      <c r="C337">
        <v>2</v>
      </c>
      <c r="D337">
        <v>2</v>
      </c>
      <c r="E337">
        <v>13</v>
      </c>
      <c r="F337">
        <v>1</v>
      </c>
      <c r="G337">
        <v>8</v>
      </c>
    </row>
    <row r="338" spans="1:7" x14ac:dyDescent="0.25">
      <c r="A338" t="s">
        <v>192</v>
      </c>
      <c r="B338">
        <v>0</v>
      </c>
      <c r="C338">
        <v>2</v>
      </c>
      <c r="D338">
        <v>3</v>
      </c>
      <c r="E338">
        <v>12</v>
      </c>
      <c r="F338">
        <v>1</v>
      </c>
      <c r="G338">
        <v>14</v>
      </c>
    </row>
    <row r="339" spans="1:7" x14ac:dyDescent="0.25">
      <c r="A339" t="s">
        <v>192</v>
      </c>
      <c r="B339">
        <v>0</v>
      </c>
      <c r="C339">
        <v>2</v>
      </c>
      <c r="D339">
        <v>4</v>
      </c>
      <c r="E339">
        <v>20</v>
      </c>
      <c r="F339">
        <v>1</v>
      </c>
      <c r="G339">
        <v>12</v>
      </c>
    </row>
    <row r="340" spans="1:7" x14ac:dyDescent="0.25">
      <c r="A340" t="s">
        <v>192</v>
      </c>
      <c r="B340">
        <v>0</v>
      </c>
      <c r="C340">
        <v>2</v>
      </c>
      <c r="D340">
        <v>5</v>
      </c>
      <c r="E340">
        <v>11</v>
      </c>
      <c r="F340">
        <v>0</v>
      </c>
      <c r="G340">
        <v>1</v>
      </c>
    </row>
    <row r="341" spans="1:7" x14ac:dyDescent="0.25">
      <c r="A341" t="s">
        <v>192</v>
      </c>
      <c r="B341">
        <v>1</v>
      </c>
      <c r="C341">
        <v>0</v>
      </c>
      <c r="D341">
        <v>5</v>
      </c>
      <c r="E341">
        <v>8</v>
      </c>
      <c r="F341">
        <v>1</v>
      </c>
      <c r="G341">
        <v>10</v>
      </c>
    </row>
    <row r="342" spans="1:7" x14ac:dyDescent="0.25">
      <c r="A342" t="s">
        <v>192</v>
      </c>
      <c r="B342">
        <v>1</v>
      </c>
      <c r="C342">
        <v>0</v>
      </c>
      <c r="D342">
        <v>6</v>
      </c>
      <c r="E342">
        <v>4</v>
      </c>
      <c r="F342">
        <v>0</v>
      </c>
      <c r="G342">
        <v>6</v>
      </c>
    </row>
    <row r="343" spans="1:7" x14ac:dyDescent="0.25">
      <c r="A343" t="s">
        <v>192</v>
      </c>
      <c r="B343">
        <v>1</v>
      </c>
      <c r="C343">
        <v>0</v>
      </c>
      <c r="D343">
        <v>7</v>
      </c>
      <c r="E343">
        <v>4</v>
      </c>
      <c r="F343">
        <v>0</v>
      </c>
      <c r="G343">
        <v>2</v>
      </c>
    </row>
    <row r="344" spans="1:7" x14ac:dyDescent="0.25">
      <c r="A344" t="s">
        <v>192</v>
      </c>
      <c r="B344">
        <v>1</v>
      </c>
      <c r="C344">
        <v>0</v>
      </c>
      <c r="D344">
        <v>8</v>
      </c>
      <c r="E344">
        <v>6</v>
      </c>
      <c r="F344">
        <v>1</v>
      </c>
      <c r="G344">
        <v>14</v>
      </c>
    </row>
    <row r="345" spans="1:7" x14ac:dyDescent="0.25">
      <c r="A345" t="s">
        <v>192</v>
      </c>
      <c r="B345">
        <v>1</v>
      </c>
      <c r="C345">
        <v>0</v>
      </c>
      <c r="D345">
        <v>9</v>
      </c>
      <c r="E345">
        <v>9</v>
      </c>
      <c r="F345">
        <v>0</v>
      </c>
      <c r="G345">
        <v>5</v>
      </c>
    </row>
    <row r="346" spans="1:7" x14ac:dyDescent="0.25">
      <c r="A346" t="s">
        <v>192</v>
      </c>
      <c r="B346">
        <v>1</v>
      </c>
      <c r="C346">
        <v>1</v>
      </c>
      <c r="D346">
        <v>5</v>
      </c>
      <c r="E346">
        <v>12</v>
      </c>
      <c r="F346">
        <v>1</v>
      </c>
      <c r="G346">
        <v>6</v>
      </c>
    </row>
    <row r="347" spans="1:7" x14ac:dyDescent="0.25">
      <c r="A347" t="s">
        <v>192</v>
      </c>
      <c r="B347">
        <v>1</v>
      </c>
      <c r="C347">
        <v>1</v>
      </c>
      <c r="D347">
        <v>6</v>
      </c>
      <c r="E347">
        <v>21</v>
      </c>
      <c r="F347">
        <v>1</v>
      </c>
      <c r="G347">
        <v>3</v>
      </c>
    </row>
    <row r="348" spans="1:7" x14ac:dyDescent="0.25">
      <c r="A348" t="s">
        <v>192</v>
      </c>
      <c r="B348">
        <v>1</v>
      </c>
      <c r="C348">
        <v>2</v>
      </c>
      <c r="D348">
        <v>6</v>
      </c>
      <c r="E348">
        <v>9</v>
      </c>
      <c r="F348">
        <v>1</v>
      </c>
      <c r="G348">
        <v>9</v>
      </c>
    </row>
    <row r="349" spans="1:7" x14ac:dyDescent="0.25">
      <c r="A349" t="s">
        <v>192</v>
      </c>
      <c r="B349">
        <v>1</v>
      </c>
      <c r="C349">
        <v>2</v>
      </c>
      <c r="D349">
        <v>7</v>
      </c>
      <c r="E349">
        <v>41</v>
      </c>
      <c r="F349">
        <v>2</v>
      </c>
      <c r="G349">
        <v>4</v>
      </c>
    </row>
    <row r="350" spans="1:7" x14ac:dyDescent="0.25">
      <c r="A350" t="s">
        <v>193</v>
      </c>
      <c r="B350">
        <v>0</v>
      </c>
      <c r="C350">
        <v>0</v>
      </c>
      <c r="D350">
        <v>0</v>
      </c>
      <c r="E350">
        <v>8</v>
      </c>
      <c r="F350">
        <v>1</v>
      </c>
      <c r="G350">
        <v>10</v>
      </c>
    </row>
    <row r="351" spans="1:7" x14ac:dyDescent="0.25">
      <c r="A351" t="s">
        <v>193</v>
      </c>
      <c r="B351">
        <v>0</v>
      </c>
      <c r="C351">
        <v>0</v>
      </c>
      <c r="D351">
        <v>1</v>
      </c>
      <c r="E351">
        <v>2</v>
      </c>
      <c r="F351">
        <v>0</v>
      </c>
      <c r="G351">
        <v>8</v>
      </c>
    </row>
    <row r="352" spans="1:7" x14ac:dyDescent="0.25">
      <c r="A352" t="s">
        <v>193</v>
      </c>
      <c r="B352">
        <v>0</v>
      </c>
      <c r="C352">
        <v>0</v>
      </c>
      <c r="D352">
        <v>2</v>
      </c>
      <c r="E352">
        <v>2</v>
      </c>
      <c r="F352">
        <v>0</v>
      </c>
      <c r="G352">
        <v>6</v>
      </c>
    </row>
    <row r="353" spans="1:7" x14ac:dyDescent="0.25">
      <c r="A353" t="s">
        <v>193</v>
      </c>
      <c r="B353">
        <v>0</v>
      </c>
      <c r="C353">
        <v>0</v>
      </c>
      <c r="D353">
        <v>3</v>
      </c>
      <c r="E353">
        <v>3</v>
      </c>
      <c r="F353">
        <v>0</v>
      </c>
      <c r="G353">
        <v>3</v>
      </c>
    </row>
    <row r="354" spans="1:7" x14ac:dyDescent="0.25">
      <c r="A354" t="s">
        <v>193</v>
      </c>
      <c r="B354">
        <v>0</v>
      </c>
      <c r="C354">
        <v>0</v>
      </c>
      <c r="D354">
        <v>4</v>
      </c>
      <c r="E354">
        <v>2</v>
      </c>
      <c r="F354">
        <v>0</v>
      </c>
      <c r="G354">
        <v>1</v>
      </c>
    </row>
    <row r="355" spans="1:7" x14ac:dyDescent="0.25">
      <c r="A355" t="s">
        <v>193</v>
      </c>
      <c r="B355">
        <v>0</v>
      </c>
      <c r="C355">
        <v>0</v>
      </c>
      <c r="D355">
        <v>5</v>
      </c>
      <c r="E355">
        <v>1</v>
      </c>
      <c r="F355">
        <v>0</v>
      </c>
      <c r="G355">
        <v>0</v>
      </c>
    </row>
    <row r="356" spans="1:7" x14ac:dyDescent="0.25">
      <c r="A356" t="s">
        <v>193</v>
      </c>
      <c r="B356">
        <v>0</v>
      </c>
      <c r="C356">
        <v>0</v>
      </c>
      <c r="D356">
        <v>6</v>
      </c>
      <c r="E356">
        <v>1</v>
      </c>
      <c r="F356">
        <v>1</v>
      </c>
      <c r="G356">
        <v>17</v>
      </c>
    </row>
    <row r="357" spans="1:7" x14ac:dyDescent="0.25">
      <c r="A357" t="s">
        <v>193</v>
      </c>
      <c r="B357">
        <v>0</v>
      </c>
      <c r="C357">
        <v>0</v>
      </c>
      <c r="D357">
        <v>7</v>
      </c>
      <c r="E357">
        <v>4</v>
      </c>
      <c r="F357">
        <v>0</v>
      </c>
      <c r="G357">
        <v>13</v>
      </c>
    </row>
    <row r="358" spans="1:7" x14ac:dyDescent="0.25">
      <c r="A358" t="s">
        <v>193</v>
      </c>
      <c r="B358">
        <v>0</v>
      </c>
      <c r="C358">
        <v>0</v>
      </c>
      <c r="D358">
        <v>8</v>
      </c>
      <c r="E358">
        <v>1</v>
      </c>
      <c r="F358">
        <v>0</v>
      </c>
      <c r="G358">
        <v>12</v>
      </c>
    </row>
    <row r="359" spans="1:7" x14ac:dyDescent="0.25">
      <c r="A359" t="s">
        <v>193</v>
      </c>
      <c r="B359">
        <v>0</v>
      </c>
      <c r="C359">
        <v>0</v>
      </c>
      <c r="D359">
        <v>9</v>
      </c>
      <c r="E359">
        <v>1</v>
      </c>
      <c r="F359">
        <v>0</v>
      </c>
      <c r="G359">
        <v>11</v>
      </c>
    </row>
    <row r="360" spans="1:7" x14ac:dyDescent="0.25">
      <c r="A360" t="s">
        <v>193</v>
      </c>
      <c r="B360">
        <v>0</v>
      </c>
      <c r="C360">
        <v>1</v>
      </c>
      <c r="D360">
        <v>0</v>
      </c>
      <c r="E360">
        <v>10</v>
      </c>
      <c r="F360">
        <v>1</v>
      </c>
      <c r="G360">
        <v>8</v>
      </c>
    </row>
    <row r="361" spans="1:7" x14ac:dyDescent="0.25">
      <c r="A361" t="s">
        <v>193</v>
      </c>
      <c r="B361">
        <v>0</v>
      </c>
      <c r="C361">
        <v>2</v>
      </c>
      <c r="D361">
        <v>0</v>
      </c>
      <c r="E361">
        <v>11</v>
      </c>
      <c r="F361">
        <v>1</v>
      </c>
      <c r="G361">
        <v>7</v>
      </c>
    </row>
    <row r="362" spans="1:7" x14ac:dyDescent="0.25">
      <c r="A362" t="s">
        <v>193</v>
      </c>
      <c r="B362">
        <v>0</v>
      </c>
      <c r="C362">
        <v>2</v>
      </c>
      <c r="D362">
        <v>3</v>
      </c>
      <c r="E362">
        <v>2</v>
      </c>
      <c r="F362">
        <v>0</v>
      </c>
      <c r="G362">
        <v>5</v>
      </c>
    </row>
    <row r="363" spans="1:7" x14ac:dyDescent="0.25">
      <c r="A363" t="s">
        <v>193</v>
      </c>
      <c r="B363">
        <v>0</v>
      </c>
      <c r="C363">
        <v>2</v>
      </c>
      <c r="D363">
        <v>4</v>
      </c>
      <c r="E363">
        <v>3</v>
      </c>
      <c r="F363">
        <v>0</v>
      </c>
      <c r="G363">
        <v>2</v>
      </c>
    </row>
    <row r="364" spans="1:7" x14ac:dyDescent="0.25">
      <c r="A364" t="s">
        <v>193</v>
      </c>
      <c r="B364">
        <v>1</v>
      </c>
      <c r="C364">
        <v>0</v>
      </c>
      <c r="D364">
        <v>5</v>
      </c>
      <c r="E364">
        <v>11</v>
      </c>
      <c r="F364">
        <v>1</v>
      </c>
      <c r="G364">
        <v>7</v>
      </c>
    </row>
    <row r="365" spans="1:7" x14ac:dyDescent="0.25">
      <c r="A365" t="s">
        <v>193</v>
      </c>
      <c r="B365">
        <v>1</v>
      </c>
      <c r="C365">
        <v>0</v>
      </c>
      <c r="D365">
        <v>6</v>
      </c>
      <c r="E365">
        <v>2</v>
      </c>
      <c r="F365">
        <v>0</v>
      </c>
      <c r="G365">
        <v>5</v>
      </c>
    </row>
    <row r="366" spans="1:7" x14ac:dyDescent="0.25">
      <c r="A366" t="s">
        <v>193</v>
      </c>
      <c r="B366">
        <v>1</v>
      </c>
      <c r="C366">
        <v>0</v>
      </c>
      <c r="D366">
        <v>7</v>
      </c>
      <c r="E366">
        <v>5</v>
      </c>
      <c r="F366">
        <v>0</v>
      </c>
      <c r="G366">
        <v>0</v>
      </c>
    </row>
    <row r="367" spans="1:7" x14ac:dyDescent="0.25">
      <c r="A367" t="s">
        <v>193</v>
      </c>
      <c r="B367">
        <v>1</v>
      </c>
      <c r="C367">
        <v>0</v>
      </c>
      <c r="D367">
        <v>9</v>
      </c>
      <c r="E367">
        <v>1</v>
      </c>
      <c r="F367">
        <v>1</v>
      </c>
      <c r="G367">
        <v>17</v>
      </c>
    </row>
    <row r="368" spans="1:7" x14ac:dyDescent="0.25">
      <c r="A368" t="s">
        <v>193</v>
      </c>
      <c r="B368">
        <v>1</v>
      </c>
      <c r="C368">
        <v>1</v>
      </c>
      <c r="D368">
        <v>5</v>
      </c>
      <c r="E368">
        <v>1</v>
      </c>
      <c r="F368">
        <v>1</v>
      </c>
      <c r="G368">
        <v>17</v>
      </c>
    </row>
    <row r="369" spans="1:7" x14ac:dyDescent="0.25">
      <c r="A369" t="s">
        <v>193</v>
      </c>
      <c r="B369">
        <v>1</v>
      </c>
      <c r="C369">
        <v>1</v>
      </c>
      <c r="D369">
        <v>6</v>
      </c>
      <c r="E369">
        <v>3</v>
      </c>
      <c r="F369">
        <v>0</v>
      </c>
      <c r="G369">
        <v>14</v>
      </c>
    </row>
    <row r="370" spans="1:7" x14ac:dyDescent="0.25">
      <c r="A370" t="s">
        <v>193</v>
      </c>
      <c r="B370">
        <v>1</v>
      </c>
      <c r="C370">
        <v>2</v>
      </c>
      <c r="D370">
        <v>6</v>
      </c>
      <c r="E370">
        <v>13</v>
      </c>
      <c r="F370">
        <v>1</v>
      </c>
      <c r="G370">
        <v>5</v>
      </c>
    </row>
    <row r="371" spans="1:7" x14ac:dyDescent="0.25">
      <c r="A371" t="s">
        <v>193</v>
      </c>
      <c r="B371">
        <v>1</v>
      </c>
      <c r="C371">
        <v>2</v>
      </c>
      <c r="D371">
        <v>7</v>
      </c>
      <c r="E371">
        <v>6</v>
      </c>
      <c r="F371">
        <v>1</v>
      </c>
      <c r="G371">
        <v>17</v>
      </c>
    </row>
    <row r="372" spans="1:7" x14ac:dyDescent="0.25">
      <c r="A372" t="s">
        <v>193</v>
      </c>
      <c r="B372">
        <v>1</v>
      </c>
      <c r="C372">
        <v>2</v>
      </c>
      <c r="D372">
        <v>8</v>
      </c>
      <c r="E372">
        <v>1</v>
      </c>
      <c r="F372">
        <v>0</v>
      </c>
      <c r="G372">
        <v>16</v>
      </c>
    </row>
    <row r="373" spans="1:7" x14ac:dyDescent="0.25">
      <c r="A373" t="s">
        <v>194</v>
      </c>
      <c r="B373">
        <v>0</v>
      </c>
      <c r="C373">
        <v>0</v>
      </c>
      <c r="D373">
        <v>0</v>
      </c>
      <c r="E373">
        <v>9</v>
      </c>
      <c r="F373">
        <v>1</v>
      </c>
      <c r="G373">
        <v>9</v>
      </c>
    </row>
    <row r="374" spans="1:7" x14ac:dyDescent="0.25">
      <c r="A374" t="s">
        <v>194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9</v>
      </c>
    </row>
    <row r="375" spans="1:7" x14ac:dyDescent="0.25">
      <c r="A375" t="s">
        <v>194</v>
      </c>
      <c r="B375">
        <v>0</v>
      </c>
      <c r="C375">
        <v>0</v>
      </c>
      <c r="D375">
        <v>2</v>
      </c>
      <c r="E375">
        <v>2</v>
      </c>
      <c r="F375">
        <v>0</v>
      </c>
      <c r="G375">
        <v>7</v>
      </c>
    </row>
    <row r="376" spans="1:7" x14ac:dyDescent="0.25">
      <c r="A376" t="s">
        <v>194</v>
      </c>
      <c r="B376">
        <v>0</v>
      </c>
      <c r="C376">
        <v>0</v>
      </c>
      <c r="D376">
        <v>3</v>
      </c>
      <c r="E376">
        <v>1</v>
      </c>
      <c r="F376">
        <v>0</v>
      </c>
      <c r="G376">
        <v>6</v>
      </c>
    </row>
    <row r="377" spans="1:7" x14ac:dyDescent="0.25">
      <c r="A377" t="s">
        <v>194</v>
      </c>
      <c r="B377">
        <v>0</v>
      </c>
      <c r="C377">
        <v>0</v>
      </c>
      <c r="D377">
        <v>4</v>
      </c>
      <c r="E377">
        <v>3</v>
      </c>
      <c r="F377">
        <v>0</v>
      </c>
      <c r="G377">
        <v>3</v>
      </c>
    </row>
    <row r="378" spans="1:7" x14ac:dyDescent="0.25">
      <c r="A378" t="s">
        <v>194</v>
      </c>
      <c r="B378">
        <v>0</v>
      </c>
      <c r="C378">
        <v>0</v>
      </c>
      <c r="D378">
        <v>5</v>
      </c>
      <c r="E378">
        <v>6</v>
      </c>
      <c r="F378">
        <v>1</v>
      </c>
      <c r="G378">
        <v>15</v>
      </c>
    </row>
    <row r="379" spans="1:7" x14ac:dyDescent="0.25">
      <c r="A379" t="s">
        <v>194</v>
      </c>
      <c r="B379">
        <v>0</v>
      </c>
      <c r="C379">
        <v>0</v>
      </c>
      <c r="D379">
        <v>6</v>
      </c>
      <c r="E379">
        <v>9</v>
      </c>
      <c r="F379">
        <v>0</v>
      </c>
      <c r="G379">
        <v>6</v>
      </c>
    </row>
    <row r="380" spans="1:7" x14ac:dyDescent="0.25">
      <c r="A380" t="s">
        <v>194</v>
      </c>
      <c r="B380">
        <v>0</v>
      </c>
      <c r="C380">
        <v>0</v>
      </c>
      <c r="D380">
        <v>7</v>
      </c>
      <c r="E380">
        <v>2</v>
      </c>
      <c r="F380">
        <v>0</v>
      </c>
      <c r="G380">
        <v>4</v>
      </c>
    </row>
    <row r="381" spans="1:7" x14ac:dyDescent="0.25">
      <c r="A381" t="s">
        <v>194</v>
      </c>
      <c r="B381">
        <v>0</v>
      </c>
      <c r="C381">
        <v>0</v>
      </c>
      <c r="D381">
        <v>8</v>
      </c>
      <c r="E381">
        <v>0</v>
      </c>
      <c r="F381">
        <v>0</v>
      </c>
      <c r="G381">
        <v>4</v>
      </c>
    </row>
    <row r="382" spans="1:7" x14ac:dyDescent="0.25">
      <c r="A382" t="s">
        <v>194</v>
      </c>
      <c r="B382">
        <v>0</v>
      </c>
      <c r="C382">
        <v>0</v>
      </c>
      <c r="D382">
        <v>9</v>
      </c>
      <c r="E382">
        <v>0</v>
      </c>
      <c r="F382">
        <v>0</v>
      </c>
      <c r="G382">
        <v>4</v>
      </c>
    </row>
    <row r="383" spans="1:7" x14ac:dyDescent="0.25">
      <c r="A383" t="s">
        <v>194</v>
      </c>
      <c r="B383">
        <v>0</v>
      </c>
      <c r="C383">
        <v>1</v>
      </c>
      <c r="D383">
        <v>0</v>
      </c>
      <c r="E383">
        <v>12</v>
      </c>
      <c r="F383">
        <v>1</v>
      </c>
      <c r="G383">
        <v>6</v>
      </c>
    </row>
    <row r="384" spans="1:7" x14ac:dyDescent="0.25">
      <c r="A384" t="s">
        <v>194</v>
      </c>
      <c r="B384">
        <v>0</v>
      </c>
      <c r="C384">
        <v>1</v>
      </c>
      <c r="D384">
        <v>1</v>
      </c>
      <c r="E384">
        <v>1</v>
      </c>
      <c r="F384">
        <v>0</v>
      </c>
      <c r="G384">
        <v>5</v>
      </c>
    </row>
    <row r="385" spans="1:7" x14ac:dyDescent="0.25">
      <c r="A385" t="s">
        <v>194</v>
      </c>
      <c r="B385">
        <v>0</v>
      </c>
      <c r="C385">
        <v>1</v>
      </c>
      <c r="D385">
        <v>2</v>
      </c>
      <c r="E385">
        <v>1</v>
      </c>
      <c r="F385">
        <v>0</v>
      </c>
      <c r="G385">
        <v>4</v>
      </c>
    </row>
    <row r="386" spans="1:7" x14ac:dyDescent="0.25">
      <c r="A386" t="s">
        <v>194</v>
      </c>
      <c r="B386">
        <v>0</v>
      </c>
      <c r="C386">
        <v>1</v>
      </c>
      <c r="D386">
        <v>3</v>
      </c>
      <c r="E386">
        <v>1</v>
      </c>
      <c r="F386">
        <v>0</v>
      </c>
      <c r="G386">
        <v>3</v>
      </c>
    </row>
    <row r="387" spans="1:7" x14ac:dyDescent="0.25">
      <c r="A387" t="s">
        <v>194</v>
      </c>
      <c r="B387">
        <v>0</v>
      </c>
      <c r="C387">
        <v>1</v>
      </c>
      <c r="D387">
        <v>4</v>
      </c>
      <c r="E387">
        <v>1</v>
      </c>
      <c r="F387">
        <v>0</v>
      </c>
      <c r="G387">
        <v>2</v>
      </c>
    </row>
    <row r="388" spans="1:7" x14ac:dyDescent="0.25">
      <c r="A388" t="s">
        <v>194</v>
      </c>
      <c r="B388">
        <v>0</v>
      </c>
      <c r="C388">
        <v>1</v>
      </c>
      <c r="D388">
        <v>8</v>
      </c>
      <c r="E388">
        <v>2</v>
      </c>
      <c r="F388">
        <v>0</v>
      </c>
      <c r="G388">
        <v>0</v>
      </c>
    </row>
    <row r="389" spans="1:7" x14ac:dyDescent="0.25">
      <c r="A389" t="s">
        <v>194</v>
      </c>
      <c r="B389">
        <v>0</v>
      </c>
      <c r="C389">
        <v>1</v>
      </c>
      <c r="D389">
        <v>9</v>
      </c>
      <c r="E389">
        <v>2</v>
      </c>
      <c r="F389">
        <v>1</v>
      </c>
      <c r="G389">
        <v>16</v>
      </c>
    </row>
    <row r="390" spans="1:7" x14ac:dyDescent="0.25">
      <c r="A390" t="s">
        <v>194</v>
      </c>
      <c r="B390">
        <v>0</v>
      </c>
      <c r="C390">
        <v>2</v>
      </c>
      <c r="D390">
        <v>0</v>
      </c>
      <c r="E390">
        <v>8</v>
      </c>
      <c r="F390">
        <v>1</v>
      </c>
      <c r="G390">
        <v>10</v>
      </c>
    </row>
    <row r="391" spans="1:7" x14ac:dyDescent="0.25">
      <c r="A391" t="s">
        <v>194</v>
      </c>
      <c r="B391">
        <v>0</v>
      </c>
      <c r="C391">
        <v>2</v>
      </c>
      <c r="D391">
        <v>2</v>
      </c>
      <c r="E391">
        <v>1</v>
      </c>
      <c r="F391">
        <v>0</v>
      </c>
      <c r="G391">
        <v>9</v>
      </c>
    </row>
    <row r="392" spans="1:7" x14ac:dyDescent="0.25">
      <c r="A392" t="s">
        <v>194</v>
      </c>
      <c r="B392">
        <v>0</v>
      </c>
      <c r="C392">
        <v>2</v>
      </c>
      <c r="D392">
        <v>3</v>
      </c>
      <c r="E392">
        <v>1</v>
      </c>
      <c r="F392">
        <v>0</v>
      </c>
      <c r="G392">
        <v>8</v>
      </c>
    </row>
    <row r="393" spans="1:7" x14ac:dyDescent="0.25">
      <c r="A393" t="s">
        <v>194</v>
      </c>
      <c r="B393">
        <v>0</v>
      </c>
      <c r="C393">
        <v>2</v>
      </c>
      <c r="D393">
        <v>4</v>
      </c>
      <c r="E393">
        <v>3</v>
      </c>
      <c r="F393">
        <v>0</v>
      </c>
      <c r="G393">
        <v>5</v>
      </c>
    </row>
    <row r="394" spans="1:7" x14ac:dyDescent="0.25">
      <c r="A394" t="s">
        <v>194</v>
      </c>
      <c r="B394">
        <v>0</v>
      </c>
      <c r="C394">
        <v>2</v>
      </c>
      <c r="D394">
        <v>5</v>
      </c>
      <c r="E394">
        <v>2</v>
      </c>
      <c r="F394">
        <v>0</v>
      </c>
      <c r="G394">
        <v>3</v>
      </c>
    </row>
    <row r="395" spans="1:7" x14ac:dyDescent="0.25">
      <c r="A395" t="s">
        <v>194</v>
      </c>
      <c r="B395">
        <v>0</v>
      </c>
      <c r="C395">
        <v>2</v>
      </c>
      <c r="D395">
        <v>6</v>
      </c>
      <c r="E395">
        <v>3</v>
      </c>
      <c r="F395">
        <v>0</v>
      </c>
      <c r="G395">
        <v>0</v>
      </c>
    </row>
    <row r="396" spans="1:7" x14ac:dyDescent="0.25">
      <c r="A396" t="s">
        <v>194</v>
      </c>
      <c r="B396">
        <v>0</v>
      </c>
      <c r="C396">
        <v>2</v>
      </c>
      <c r="D396">
        <v>7</v>
      </c>
      <c r="E396">
        <v>10</v>
      </c>
      <c r="F396">
        <v>1</v>
      </c>
      <c r="G396">
        <v>8</v>
      </c>
    </row>
    <row r="397" spans="1:7" x14ac:dyDescent="0.25">
      <c r="A397" t="s">
        <v>194</v>
      </c>
      <c r="B397">
        <v>0</v>
      </c>
      <c r="C397">
        <v>2</v>
      </c>
      <c r="D397">
        <v>8</v>
      </c>
      <c r="E397">
        <v>12</v>
      </c>
      <c r="F397">
        <v>1</v>
      </c>
      <c r="G397">
        <v>14</v>
      </c>
    </row>
    <row r="398" spans="1:7" x14ac:dyDescent="0.25">
      <c r="A398" t="s">
        <v>194</v>
      </c>
      <c r="B398">
        <v>0</v>
      </c>
      <c r="C398">
        <v>2</v>
      </c>
      <c r="D398">
        <v>9</v>
      </c>
      <c r="E398">
        <v>1</v>
      </c>
      <c r="F398">
        <v>0</v>
      </c>
      <c r="G398">
        <v>13</v>
      </c>
    </row>
    <row r="399" spans="1:7" x14ac:dyDescent="0.25">
      <c r="A399" t="s">
        <v>194</v>
      </c>
      <c r="B399">
        <v>1</v>
      </c>
      <c r="C399">
        <v>1</v>
      </c>
      <c r="D399">
        <v>5</v>
      </c>
      <c r="E399">
        <v>4</v>
      </c>
      <c r="F399">
        <v>1</v>
      </c>
      <c r="G399">
        <v>14</v>
      </c>
    </row>
    <row r="400" spans="1:7" x14ac:dyDescent="0.25">
      <c r="A400" t="s">
        <v>194</v>
      </c>
      <c r="B400">
        <v>1</v>
      </c>
      <c r="C400">
        <v>1</v>
      </c>
      <c r="D400">
        <v>6</v>
      </c>
      <c r="E400">
        <v>4</v>
      </c>
      <c r="F400">
        <v>0</v>
      </c>
      <c r="G400">
        <v>10</v>
      </c>
    </row>
    <row r="401" spans="1:7" x14ac:dyDescent="0.25">
      <c r="A401" t="s">
        <v>194</v>
      </c>
      <c r="B401">
        <v>1</v>
      </c>
      <c r="C401">
        <v>1</v>
      </c>
      <c r="D401">
        <v>7</v>
      </c>
      <c r="E401">
        <v>1</v>
      </c>
      <c r="F401">
        <v>0</v>
      </c>
      <c r="G401">
        <v>9</v>
      </c>
    </row>
    <row r="402" spans="1:7" x14ac:dyDescent="0.25">
      <c r="A402" t="s">
        <v>194</v>
      </c>
      <c r="B402">
        <v>1</v>
      </c>
      <c r="C402">
        <v>1</v>
      </c>
      <c r="D402">
        <v>8</v>
      </c>
      <c r="E402">
        <v>2</v>
      </c>
      <c r="F402">
        <v>0</v>
      </c>
      <c r="G402">
        <v>7</v>
      </c>
    </row>
    <row r="403" spans="1:7" x14ac:dyDescent="0.25">
      <c r="A403" t="s">
        <v>194</v>
      </c>
      <c r="B403">
        <v>1</v>
      </c>
      <c r="C403">
        <v>2</v>
      </c>
      <c r="D403">
        <v>6</v>
      </c>
      <c r="E403">
        <v>1</v>
      </c>
      <c r="F403">
        <v>1</v>
      </c>
      <c r="G403">
        <v>17</v>
      </c>
    </row>
    <row r="404" spans="1:7" x14ac:dyDescent="0.25">
      <c r="A404" t="s">
        <v>194</v>
      </c>
      <c r="B404">
        <v>1</v>
      </c>
      <c r="C404">
        <v>2</v>
      </c>
      <c r="D404">
        <v>7</v>
      </c>
      <c r="E404">
        <v>9</v>
      </c>
      <c r="F404">
        <v>0</v>
      </c>
      <c r="G404">
        <v>8</v>
      </c>
    </row>
    <row r="405" spans="1:7" x14ac:dyDescent="0.25">
      <c r="A405" t="s">
        <v>195</v>
      </c>
      <c r="B405">
        <v>0</v>
      </c>
      <c r="C405">
        <v>0</v>
      </c>
      <c r="D405">
        <v>0</v>
      </c>
      <c r="E405">
        <v>14</v>
      </c>
      <c r="F405">
        <v>1</v>
      </c>
      <c r="G405">
        <v>4</v>
      </c>
    </row>
    <row r="406" spans="1:7" x14ac:dyDescent="0.25">
      <c r="A406" t="s">
        <v>195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4</v>
      </c>
    </row>
    <row r="407" spans="1:7" x14ac:dyDescent="0.25">
      <c r="A407" t="s">
        <v>195</v>
      </c>
      <c r="B407">
        <v>0</v>
      </c>
      <c r="C407">
        <v>0</v>
      </c>
      <c r="D407">
        <v>2</v>
      </c>
      <c r="E407">
        <v>0</v>
      </c>
      <c r="F407">
        <v>0</v>
      </c>
      <c r="G407">
        <v>4</v>
      </c>
    </row>
    <row r="408" spans="1:7" x14ac:dyDescent="0.25">
      <c r="A408" t="s">
        <v>195</v>
      </c>
      <c r="B408">
        <v>0</v>
      </c>
      <c r="C408">
        <v>0</v>
      </c>
      <c r="D408">
        <v>3</v>
      </c>
      <c r="E408">
        <v>1</v>
      </c>
      <c r="F408">
        <v>0</v>
      </c>
      <c r="G408">
        <v>3</v>
      </c>
    </row>
    <row r="409" spans="1:7" x14ac:dyDescent="0.25">
      <c r="A409" t="s">
        <v>195</v>
      </c>
      <c r="B409">
        <v>0</v>
      </c>
      <c r="C409">
        <v>0</v>
      </c>
      <c r="D409">
        <v>4</v>
      </c>
      <c r="E409">
        <v>0</v>
      </c>
      <c r="F409">
        <v>0</v>
      </c>
      <c r="G409">
        <v>3</v>
      </c>
    </row>
    <row r="410" spans="1:7" x14ac:dyDescent="0.25">
      <c r="A410" t="s">
        <v>195</v>
      </c>
      <c r="B410">
        <v>0</v>
      </c>
      <c r="C410">
        <v>0</v>
      </c>
      <c r="D410">
        <v>5</v>
      </c>
      <c r="E410">
        <v>1</v>
      </c>
      <c r="F410">
        <v>0</v>
      </c>
      <c r="G410">
        <v>2</v>
      </c>
    </row>
    <row r="411" spans="1:7" x14ac:dyDescent="0.25">
      <c r="A411" t="s">
        <v>195</v>
      </c>
      <c r="B411">
        <v>0</v>
      </c>
      <c r="C411">
        <v>0</v>
      </c>
      <c r="D411">
        <v>6</v>
      </c>
      <c r="E411">
        <v>2</v>
      </c>
      <c r="F411">
        <v>0</v>
      </c>
      <c r="G411">
        <v>0</v>
      </c>
    </row>
    <row r="412" spans="1:7" x14ac:dyDescent="0.25">
      <c r="A412" t="s">
        <v>195</v>
      </c>
      <c r="B412">
        <v>0</v>
      </c>
      <c r="C412">
        <v>0</v>
      </c>
      <c r="D412">
        <v>7</v>
      </c>
      <c r="E412">
        <v>0</v>
      </c>
      <c r="F412">
        <v>0</v>
      </c>
      <c r="G412">
        <v>0</v>
      </c>
    </row>
    <row r="413" spans="1:7" x14ac:dyDescent="0.25">
      <c r="A413" t="s">
        <v>195</v>
      </c>
      <c r="B413">
        <v>0</v>
      </c>
      <c r="C413">
        <v>0</v>
      </c>
      <c r="D413">
        <v>8</v>
      </c>
      <c r="E413">
        <v>3</v>
      </c>
      <c r="F413">
        <v>1</v>
      </c>
      <c r="G413">
        <v>15</v>
      </c>
    </row>
    <row r="414" spans="1:7" x14ac:dyDescent="0.25">
      <c r="A414" t="s">
        <v>195</v>
      </c>
      <c r="B414">
        <v>0</v>
      </c>
      <c r="C414">
        <v>0</v>
      </c>
      <c r="D414">
        <v>9</v>
      </c>
      <c r="E414">
        <v>3</v>
      </c>
      <c r="F414">
        <v>0</v>
      </c>
      <c r="G414">
        <v>12</v>
      </c>
    </row>
    <row r="415" spans="1:7" x14ac:dyDescent="0.25">
      <c r="A415" t="s">
        <v>195</v>
      </c>
      <c r="B415">
        <v>0</v>
      </c>
      <c r="C415">
        <v>1</v>
      </c>
      <c r="D415">
        <v>0</v>
      </c>
      <c r="E415">
        <v>14</v>
      </c>
      <c r="F415">
        <v>1</v>
      </c>
      <c r="G415">
        <v>4</v>
      </c>
    </row>
    <row r="416" spans="1:7" x14ac:dyDescent="0.25">
      <c r="A416" t="s">
        <v>195</v>
      </c>
      <c r="B416">
        <v>0</v>
      </c>
      <c r="C416">
        <v>1</v>
      </c>
      <c r="D416">
        <v>7</v>
      </c>
      <c r="E416">
        <v>1</v>
      </c>
      <c r="F416">
        <v>0</v>
      </c>
      <c r="G416">
        <v>3</v>
      </c>
    </row>
    <row r="417" spans="1:7" x14ac:dyDescent="0.25">
      <c r="A417" t="s">
        <v>195</v>
      </c>
      <c r="B417">
        <v>0</v>
      </c>
      <c r="C417">
        <v>2</v>
      </c>
      <c r="D417">
        <v>0</v>
      </c>
      <c r="E417">
        <v>1</v>
      </c>
      <c r="F417">
        <v>1</v>
      </c>
      <c r="G417">
        <v>17</v>
      </c>
    </row>
    <row r="418" spans="1:7" x14ac:dyDescent="0.25">
      <c r="A418" t="s">
        <v>195</v>
      </c>
      <c r="B418">
        <v>0</v>
      </c>
      <c r="C418">
        <v>2</v>
      </c>
      <c r="D418">
        <v>1</v>
      </c>
      <c r="E418">
        <v>2</v>
      </c>
      <c r="F418">
        <v>0</v>
      </c>
      <c r="G418">
        <v>15</v>
      </c>
    </row>
    <row r="419" spans="1:7" x14ac:dyDescent="0.25">
      <c r="A419" t="s">
        <v>195</v>
      </c>
      <c r="B419">
        <v>0</v>
      </c>
      <c r="C419">
        <v>2</v>
      </c>
      <c r="D419">
        <v>2</v>
      </c>
      <c r="E419">
        <v>4</v>
      </c>
      <c r="F419">
        <v>0</v>
      </c>
      <c r="G419">
        <v>11</v>
      </c>
    </row>
    <row r="420" spans="1:7" x14ac:dyDescent="0.25">
      <c r="A420" t="s">
        <v>195</v>
      </c>
      <c r="B420">
        <v>0</v>
      </c>
      <c r="C420">
        <v>2</v>
      </c>
      <c r="D420">
        <v>3</v>
      </c>
      <c r="E420">
        <v>3</v>
      </c>
      <c r="F420">
        <v>0</v>
      </c>
      <c r="G420">
        <v>8</v>
      </c>
    </row>
    <row r="421" spans="1:7" x14ac:dyDescent="0.25">
      <c r="A421" t="s">
        <v>195</v>
      </c>
      <c r="B421">
        <v>0</v>
      </c>
      <c r="C421">
        <v>2</v>
      </c>
      <c r="D421">
        <v>4</v>
      </c>
      <c r="E421">
        <v>8</v>
      </c>
      <c r="F421">
        <v>0</v>
      </c>
      <c r="G421">
        <v>0</v>
      </c>
    </row>
    <row r="422" spans="1:7" x14ac:dyDescent="0.25">
      <c r="A422" t="s">
        <v>195</v>
      </c>
      <c r="B422">
        <v>1</v>
      </c>
      <c r="C422">
        <v>0</v>
      </c>
      <c r="D422">
        <v>5</v>
      </c>
      <c r="E422">
        <v>8</v>
      </c>
      <c r="F422">
        <v>1</v>
      </c>
      <c r="G422">
        <v>10</v>
      </c>
    </row>
    <row r="423" spans="1:7" x14ac:dyDescent="0.25">
      <c r="A423" t="s">
        <v>195</v>
      </c>
      <c r="B423">
        <v>1</v>
      </c>
      <c r="C423">
        <v>0</v>
      </c>
      <c r="D423">
        <v>6</v>
      </c>
      <c r="E423">
        <v>1</v>
      </c>
      <c r="F423">
        <v>0</v>
      </c>
      <c r="G423">
        <v>9</v>
      </c>
    </row>
    <row r="424" spans="1:7" x14ac:dyDescent="0.25">
      <c r="A424" t="s">
        <v>195</v>
      </c>
      <c r="B424">
        <v>1</v>
      </c>
      <c r="C424">
        <v>0</v>
      </c>
      <c r="D424">
        <v>7</v>
      </c>
      <c r="E424">
        <v>1</v>
      </c>
      <c r="F424">
        <v>0</v>
      </c>
      <c r="G424">
        <v>8</v>
      </c>
    </row>
    <row r="425" spans="1:7" x14ac:dyDescent="0.25">
      <c r="A425" t="s">
        <v>195</v>
      </c>
      <c r="B425">
        <v>1</v>
      </c>
      <c r="C425">
        <v>0</v>
      </c>
      <c r="D425">
        <v>9</v>
      </c>
      <c r="E425">
        <v>1</v>
      </c>
      <c r="F425">
        <v>0</v>
      </c>
      <c r="G425">
        <v>7</v>
      </c>
    </row>
    <row r="426" spans="1:7" x14ac:dyDescent="0.25">
      <c r="A426" t="s">
        <v>195</v>
      </c>
      <c r="B426">
        <v>1</v>
      </c>
      <c r="C426">
        <v>1</v>
      </c>
      <c r="D426">
        <v>5</v>
      </c>
      <c r="E426">
        <v>3</v>
      </c>
      <c r="F426">
        <v>1</v>
      </c>
      <c r="G426">
        <v>15</v>
      </c>
    </row>
    <row r="427" spans="1:7" x14ac:dyDescent="0.25">
      <c r="A427" t="s">
        <v>195</v>
      </c>
      <c r="B427">
        <v>1</v>
      </c>
      <c r="C427">
        <v>1</v>
      </c>
      <c r="D427">
        <v>6</v>
      </c>
      <c r="E427">
        <v>11</v>
      </c>
      <c r="F427">
        <v>0</v>
      </c>
      <c r="G427">
        <v>4</v>
      </c>
    </row>
    <row r="428" spans="1:7" x14ac:dyDescent="0.25">
      <c r="A428" t="s">
        <v>195</v>
      </c>
      <c r="B428">
        <v>1</v>
      </c>
      <c r="C428">
        <v>2</v>
      </c>
      <c r="D428">
        <v>6</v>
      </c>
      <c r="E428">
        <v>1</v>
      </c>
      <c r="F428">
        <v>1</v>
      </c>
      <c r="G428">
        <v>17</v>
      </c>
    </row>
    <row r="429" spans="1:7" x14ac:dyDescent="0.25">
      <c r="A429" t="s">
        <v>195</v>
      </c>
      <c r="B429">
        <v>1</v>
      </c>
      <c r="C429">
        <v>2</v>
      </c>
      <c r="D429">
        <v>7</v>
      </c>
      <c r="E429">
        <v>18</v>
      </c>
      <c r="F429">
        <v>1</v>
      </c>
      <c r="G429">
        <v>17</v>
      </c>
    </row>
    <row r="430" spans="1:7" x14ac:dyDescent="0.25">
      <c r="A430" t="s">
        <v>195</v>
      </c>
      <c r="B430">
        <v>1</v>
      </c>
      <c r="C430">
        <v>2</v>
      </c>
      <c r="D430">
        <v>8</v>
      </c>
      <c r="E430">
        <v>1</v>
      </c>
      <c r="F430">
        <v>0</v>
      </c>
      <c r="G430">
        <v>16</v>
      </c>
    </row>
    <row r="431" spans="1:7" x14ac:dyDescent="0.25">
      <c r="A431" t="s">
        <v>196</v>
      </c>
      <c r="B431">
        <v>0</v>
      </c>
      <c r="C431">
        <v>0</v>
      </c>
      <c r="D431">
        <v>0</v>
      </c>
      <c r="E431">
        <v>9</v>
      </c>
      <c r="F431">
        <v>1</v>
      </c>
      <c r="G431">
        <v>9</v>
      </c>
    </row>
    <row r="432" spans="1:7" x14ac:dyDescent="0.25">
      <c r="A432" t="s">
        <v>196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9</v>
      </c>
    </row>
    <row r="433" spans="1:7" x14ac:dyDescent="0.25">
      <c r="A433" t="s">
        <v>196</v>
      </c>
      <c r="B433">
        <v>0</v>
      </c>
      <c r="C433">
        <v>0</v>
      </c>
      <c r="D433">
        <v>2</v>
      </c>
      <c r="E433">
        <v>2</v>
      </c>
      <c r="F433">
        <v>0</v>
      </c>
      <c r="G433">
        <v>7</v>
      </c>
    </row>
    <row r="434" spans="1:7" x14ac:dyDescent="0.25">
      <c r="A434" t="s">
        <v>196</v>
      </c>
      <c r="B434">
        <v>0</v>
      </c>
      <c r="C434">
        <v>0</v>
      </c>
      <c r="D434">
        <v>3</v>
      </c>
      <c r="E434">
        <v>1</v>
      </c>
      <c r="F434">
        <v>0</v>
      </c>
      <c r="G434">
        <v>6</v>
      </c>
    </row>
    <row r="435" spans="1:7" x14ac:dyDescent="0.25">
      <c r="A435" t="s">
        <v>196</v>
      </c>
      <c r="B435">
        <v>0</v>
      </c>
      <c r="C435">
        <v>0</v>
      </c>
      <c r="D435">
        <v>4</v>
      </c>
      <c r="E435">
        <v>3</v>
      </c>
      <c r="F435">
        <v>0</v>
      </c>
      <c r="G435">
        <v>3</v>
      </c>
    </row>
    <row r="436" spans="1:7" x14ac:dyDescent="0.25">
      <c r="A436" t="s">
        <v>196</v>
      </c>
      <c r="B436">
        <v>0</v>
      </c>
      <c r="C436">
        <v>0</v>
      </c>
      <c r="D436">
        <v>5</v>
      </c>
      <c r="E436">
        <v>8</v>
      </c>
      <c r="F436">
        <v>1</v>
      </c>
      <c r="G436">
        <v>13</v>
      </c>
    </row>
    <row r="437" spans="1:7" x14ac:dyDescent="0.25">
      <c r="A437" t="s">
        <v>196</v>
      </c>
      <c r="B437">
        <v>0</v>
      </c>
      <c r="C437">
        <v>0</v>
      </c>
      <c r="D437">
        <v>6</v>
      </c>
      <c r="E437">
        <v>7</v>
      </c>
      <c r="F437">
        <v>0</v>
      </c>
      <c r="G437">
        <v>6</v>
      </c>
    </row>
    <row r="438" spans="1:7" x14ac:dyDescent="0.25">
      <c r="A438" t="s">
        <v>196</v>
      </c>
      <c r="B438">
        <v>0</v>
      </c>
      <c r="C438">
        <v>0</v>
      </c>
      <c r="D438">
        <v>7</v>
      </c>
      <c r="E438">
        <v>1</v>
      </c>
      <c r="F438">
        <v>0</v>
      </c>
      <c r="G438">
        <v>5</v>
      </c>
    </row>
    <row r="439" spans="1:7" x14ac:dyDescent="0.25">
      <c r="A439" t="s">
        <v>196</v>
      </c>
      <c r="B439">
        <v>0</v>
      </c>
      <c r="C439">
        <v>0</v>
      </c>
      <c r="D439">
        <v>8</v>
      </c>
      <c r="E439">
        <v>0</v>
      </c>
      <c r="F439">
        <v>0</v>
      </c>
      <c r="G439">
        <v>5</v>
      </c>
    </row>
    <row r="440" spans="1:7" x14ac:dyDescent="0.25">
      <c r="A440" t="s">
        <v>196</v>
      </c>
      <c r="B440">
        <v>0</v>
      </c>
      <c r="C440">
        <v>0</v>
      </c>
      <c r="D440">
        <v>9</v>
      </c>
      <c r="E440">
        <v>1</v>
      </c>
      <c r="F440">
        <v>0</v>
      </c>
      <c r="G440">
        <v>4</v>
      </c>
    </row>
    <row r="441" spans="1:7" x14ac:dyDescent="0.25">
      <c r="A441" t="s">
        <v>196</v>
      </c>
      <c r="B441">
        <v>0</v>
      </c>
      <c r="C441">
        <v>1</v>
      </c>
      <c r="D441">
        <v>0</v>
      </c>
      <c r="E441">
        <v>15</v>
      </c>
      <c r="F441">
        <v>1</v>
      </c>
      <c r="G441">
        <v>3</v>
      </c>
    </row>
    <row r="442" spans="1:7" x14ac:dyDescent="0.25">
      <c r="A442" t="s">
        <v>196</v>
      </c>
      <c r="B442">
        <v>0</v>
      </c>
      <c r="C442">
        <v>1</v>
      </c>
      <c r="D442">
        <v>4</v>
      </c>
      <c r="E442">
        <v>1</v>
      </c>
      <c r="F442">
        <v>0</v>
      </c>
      <c r="G442">
        <v>2</v>
      </c>
    </row>
    <row r="443" spans="1:7" x14ac:dyDescent="0.25">
      <c r="A443" t="s">
        <v>196</v>
      </c>
      <c r="B443">
        <v>0</v>
      </c>
      <c r="C443">
        <v>1</v>
      </c>
      <c r="D443">
        <v>7</v>
      </c>
      <c r="E443">
        <v>2</v>
      </c>
      <c r="F443">
        <v>0</v>
      </c>
      <c r="G443">
        <v>0</v>
      </c>
    </row>
    <row r="444" spans="1:7" x14ac:dyDescent="0.25">
      <c r="A444" t="s">
        <v>196</v>
      </c>
      <c r="B444">
        <v>0</v>
      </c>
      <c r="C444">
        <v>1</v>
      </c>
      <c r="D444">
        <v>9</v>
      </c>
      <c r="E444">
        <v>1</v>
      </c>
      <c r="F444">
        <v>1</v>
      </c>
      <c r="G444">
        <v>17</v>
      </c>
    </row>
    <row r="445" spans="1:7" x14ac:dyDescent="0.25">
      <c r="A445" t="s">
        <v>196</v>
      </c>
      <c r="B445">
        <v>0</v>
      </c>
      <c r="C445">
        <v>2</v>
      </c>
      <c r="D445">
        <v>0</v>
      </c>
      <c r="E445">
        <v>6</v>
      </c>
      <c r="F445">
        <v>1</v>
      </c>
      <c r="G445">
        <v>12</v>
      </c>
    </row>
    <row r="446" spans="1:7" x14ac:dyDescent="0.25">
      <c r="A446" t="s">
        <v>196</v>
      </c>
      <c r="B446">
        <v>0</v>
      </c>
      <c r="C446">
        <v>2</v>
      </c>
      <c r="D446">
        <v>1</v>
      </c>
      <c r="E446">
        <v>1</v>
      </c>
      <c r="F446">
        <v>0</v>
      </c>
      <c r="G446">
        <v>11</v>
      </c>
    </row>
    <row r="447" spans="1:7" x14ac:dyDescent="0.25">
      <c r="A447" t="s">
        <v>196</v>
      </c>
      <c r="B447">
        <v>0</v>
      </c>
      <c r="C447">
        <v>2</v>
      </c>
      <c r="D447">
        <v>2</v>
      </c>
      <c r="E447">
        <v>1</v>
      </c>
      <c r="F447">
        <v>0</v>
      </c>
      <c r="G447">
        <v>10</v>
      </c>
    </row>
    <row r="448" spans="1:7" x14ac:dyDescent="0.25">
      <c r="A448" t="s">
        <v>196</v>
      </c>
      <c r="B448">
        <v>0</v>
      </c>
      <c r="C448">
        <v>2</v>
      </c>
      <c r="D448">
        <v>3</v>
      </c>
      <c r="E448">
        <v>2</v>
      </c>
      <c r="F448">
        <v>0</v>
      </c>
      <c r="G448">
        <v>8</v>
      </c>
    </row>
    <row r="449" spans="1:7" x14ac:dyDescent="0.25">
      <c r="A449" t="s">
        <v>196</v>
      </c>
      <c r="B449">
        <v>0</v>
      </c>
      <c r="C449">
        <v>2</v>
      </c>
      <c r="D449">
        <v>4</v>
      </c>
      <c r="E449">
        <v>8</v>
      </c>
      <c r="F449">
        <v>0</v>
      </c>
      <c r="G449">
        <v>0</v>
      </c>
    </row>
    <row r="450" spans="1:7" x14ac:dyDescent="0.25">
      <c r="A450" t="s">
        <v>196</v>
      </c>
      <c r="B450">
        <v>0</v>
      </c>
      <c r="C450">
        <v>2</v>
      </c>
      <c r="D450">
        <v>7</v>
      </c>
      <c r="E450">
        <v>7</v>
      </c>
      <c r="F450">
        <v>1</v>
      </c>
      <c r="G450">
        <v>11</v>
      </c>
    </row>
    <row r="451" spans="1:7" x14ac:dyDescent="0.25">
      <c r="A451" t="s">
        <v>196</v>
      </c>
      <c r="B451">
        <v>0</v>
      </c>
      <c r="C451">
        <v>2</v>
      </c>
      <c r="D451">
        <v>8</v>
      </c>
      <c r="E451">
        <v>7</v>
      </c>
      <c r="F451">
        <v>0</v>
      </c>
      <c r="G451">
        <v>4</v>
      </c>
    </row>
    <row r="452" spans="1:7" x14ac:dyDescent="0.25">
      <c r="A452" t="s">
        <v>196</v>
      </c>
      <c r="B452">
        <v>0</v>
      </c>
      <c r="C452">
        <v>2</v>
      </c>
      <c r="D452">
        <v>9</v>
      </c>
      <c r="E452">
        <v>2</v>
      </c>
      <c r="F452">
        <v>0</v>
      </c>
      <c r="G452">
        <v>2</v>
      </c>
    </row>
    <row r="453" spans="1:7" x14ac:dyDescent="0.25">
      <c r="A453" t="s">
        <v>196</v>
      </c>
      <c r="B453">
        <v>1</v>
      </c>
      <c r="C453">
        <v>0</v>
      </c>
      <c r="D453">
        <v>5</v>
      </c>
      <c r="E453">
        <v>6</v>
      </c>
      <c r="F453">
        <v>1</v>
      </c>
      <c r="G453">
        <v>12</v>
      </c>
    </row>
    <row r="454" spans="1:7" x14ac:dyDescent="0.25">
      <c r="A454" t="s">
        <v>196</v>
      </c>
      <c r="B454">
        <v>1</v>
      </c>
      <c r="C454">
        <v>1</v>
      </c>
      <c r="D454">
        <v>5</v>
      </c>
      <c r="E454">
        <v>3</v>
      </c>
      <c r="F454">
        <v>1</v>
      </c>
      <c r="G454">
        <v>15</v>
      </c>
    </row>
    <row r="455" spans="1:7" x14ac:dyDescent="0.25">
      <c r="A455" t="s">
        <v>196</v>
      </c>
      <c r="B455">
        <v>1</v>
      </c>
      <c r="C455">
        <v>1</v>
      </c>
      <c r="D455">
        <v>6</v>
      </c>
      <c r="E455">
        <v>7</v>
      </c>
      <c r="F455">
        <v>0</v>
      </c>
      <c r="G455">
        <v>8</v>
      </c>
    </row>
    <row r="456" spans="1:7" x14ac:dyDescent="0.25">
      <c r="A456" t="s">
        <v>196</v>
      </c>
      <c r="B456">
        <v>1</v>
      </c>
      <c r="C456">
        <v>1</v>
      </c>
      <c r="D456">
        <v>8</v>
      </c>
      <c r="E456">
        <v>2</v>
      </c>
      <c r="F456">
        <v>0</v>
      </c>
      <c r="G456">
        <v>6</v>
      </c>
    </row>
    <row r="457" spans="1:7" x14ac:dyDescent="0.25">
      <c r="A457" t="s">
        <v>196</v>
      </c>
      <c r="B457">
        <v>1</v>
      </c>
      <c r="C457">
        <v>1</v>
      </c>
      <c r="D457">
        <v>9</v>
      </c>
      <c r="E457">
        <v>1</v>
      </c>
      <c r="F457">
        <v>0</v>
      </c>
      <c r="G457">
        <v>5</v>
      </c>
    </row>
    <row r="458" spans="1:7" x14ac:dyDescent="0.25">
      <c r="A458" t="s">
        <v>196</v>
      </c>
      <c r="B458">
        <v>1</v>
      </c>
      <c r="C458">
        <v>2</v>
      </c>
      <c r="D458">
        <v>6</v>
      </c>
      <c r="E458">
        <v>1</v>
      </c>
      <c r="F458">
        <v>1</v>
      </c>
      <c r="G458">
        <v>17</v>
      </c>
    </row>
    <row r="459" spans="1:7" x14ac:dyDescent="0.25">
      <c r="A459" t="s">
        <v>196</v>
      </c>
      <c r="B459">
        <v>1</v>
      </c>
      <c r="C459">
        <v>2</v>
      </c>
      <c r="D459">
        <v>7</v>
      </c>
      <c r="E459">
        <v>12</v>
      </c>
      <c r="F459">
        <v>0</v>
      </c>
      <c r="G459">
        <v>5</v>
      </c>
    </row>
    <row r="460" spans="1:7" x14ac:dyDescent="0.25">
      <c r="A460" t="s">
        <v>144</v>
      </c>
      <c r="B460">
        <v>0</v>
      </c>
      <c r="C460">
        <v>0</v>
      </c>
      <c r="D460">
        <v>0</v>
      </c>
      <c r="E460">
        <v>3</v>
      </c>
      <c r="F460">
        <v>1</v>
      </c>
      <c r="G460">
        <v>15</v>
      </c>
    </row>
    <row r="461" spans="1:7" x14ac:dyDescent="0.25">
      <c r="A461" t="s">
        <v>144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15</v>
      </c>
    </row>
    <row r="462" spans="1:7" x14ac:dyDescent="0.25">
      <c r="A462" t="s">
        <v>144</v>
      </c>
      <c r="B462">
        <v>0</v>
      </c>
      <c r="C462">
        <v>0</v>
      </c>
      <c r="D462">
        <v>2</v>
      </c>
      <c r="E462">
        <v>0</v>
      </c>
      <c r="F462">
        <v>0</v>
      </c>
      <c r="G462">
        <v>15</v>
      </c>
    </row>
    <row r="463" spans="1:7" x14ac:dyDescent="0.25">
      <c r="A463" t="s">
        <v>144</v>
      </c>
      <c r="B463">
        <v>0</v>
      </c>
      <c r="C463">
        <v>0</v>
      </c>
      <c r="D463">
        <v>3</v>
      </c>
      <c r="E463">
        <v>0</v>
      </c>
      <c r="F463">
        <v>0</v>
      </c>
      <c r="G463">
        <v>15</v>
      </c>
    </row>
    <row r="464" spans="1:7" x14ac:dyDescent="0.25">
      <c r="A464" t="s">
        <v>144</v>
      </c>
      <c r="B464">
        <v>0</v>
      </c>
      <c r="C464">
        <v>0</v>
      </c>
      <c r="D464">
        <v>4</v>
      </c>
      <c r="E464">
        <v>0</v>
      </c>
      <c r="F464">
        <v>0</v>
      </c>
      <c r="G464">
        <v>15</v>
      </c>
    </row>
    <row r="465" spans="1:7" x14ac:dyDescent="0.25">
      <c r="A465" t="s">
        <v>144</v>
      </c>
      <c r="B465">
        <v>0</v>
      </c>
      <c r="C465">
        <v>0</v>
      </c>
      <c r="D465">
        <v>5</v>
      </c>
      <c r="E465">
        <v>1</v>
      </c>
      <c r="F465">
        <v>0</v>
      </c>
      <c r="G465">
        <v>14</v>
      </c>
    </row>
    <row r="466" spans="1:7" x14ac:dyDescent="0.25">
      <c r="A466" t="s">
        <v>144</v>
      </c>
      <c r="B466">
        <v>0</v>
      </c>
      <c r="C466">
        <v>0</v>
      </c>
      <c r="D466">
        <v>6</v>
      </c>
      <c r="E466">
        <v>1</v>
      </c>
      <c r="F466">
        <v>0</v>
      </c>
      <c r="G466">
        <v>13</v>
      </c>
    </row>
    <row r="467" spans="1:7" x14ac:dyDescent="0.25">
      <c r="A467" t="s">
        <v>144</v>
      </c>
      <c r="B467">
        <v>0</v>
      </c>
      <c r="C467">
        <v>0</v>
      </c>
      <c r="D467">
        <v>7</v>
      </c>
      <c r="E467">
        <v>0</v>
      </c>
      <c r="F467">
        <v>0</v>
      </c>
      <c r="G467">
        <v>13</v>
      </c>
    </row>
    <row r="468" spans="1:7" x14ac:dyDescent="0.25">
      <c r="A468" t="s">
        <v>144</v>
      </c>
      <c r="B468">
        <v>0</v>
      </c>
      <c r="C468">
        <v>0</v>
      </c>
      <c r="D468">
        <v>8</v>
      </c>
      <c r="E468">
        <v>2</v>
      </c>
      <c r="F468">
        <v>0</v>
      </c>
      <c r="G468">
        <v>11</v>
      </c>
    </row>
    <row r="469" spans="1:7" x14ac:dyDescent="0.25">
      <c r="A469" t="s">
        <v>144</v>
      </c>
      <c r="B469">
        <v>0</v>
      </c>
      <c r="C469">
        <v>0</v>
      </c>
      <c r="D469">
        <v>9</v>
      </c>
      <c r="E469">
        <v>1</v>
      </c>
      <c r="F469">
        <v>0</v>
      </c>
      <c r="G469">
        <v>10</v>
      </c>
    </row>
    <row r="470" spans="1:7" x14ac:dyDescent="0.25">
      <c r="A470" t="s">
        <v>144</v>
      </c>
      <c r="B470">
        <v>0</v>
      </c>
      <c r="C470">
        <v>1</v>
      </c>
      <c r="D470">
        <v>0</v>
      </c>
      <c r="E470">
        <v>14</v>
      </c>
      <c r="F470">
        <v>1</v>
      </c>
      <c r="G470">
        <v>4</v>
      </c>
    </row>
    <row r="471" spans="1:7" x14ac:dyDescent="0.25">
      <c r="A471" t="s">
        <v>144</v>
      </c>
      <c r="B471">
        <v>0</v>
      </c>
      <c r="C471">
        <v>1</v>
      </c>
      <c r="D471">
        <v>4</v>
      </c>
      <c r="E471">
        <v>1</v>
      </c>
      <c r="F471">
        <v>0</v>
      </c>
      <c r="G471">
        <v>3</v>
      </c>
    </row>
    <row r="472" spans="1:7" x14ac:dyDescent="0.25">
      <c r="A472" t="s">
        <v>144</v>
      </c>
      <c r="B472">
        <v>0</v>
      </c>
      <c r="C472">
        <v>1</v>
      </c>
      <c r="D472">
        <v>7</v>
      </c>
      <c r="E472">
        <v>1</v>
      </c>
      <c r="F472">
        <v>0</v>
      </c>
      <c r="G472">
        <v>2</v>
      </c>
    </row>
    <row r="473" spans="1:7" x14ac:dyDescent="0.25">
      <c r="A473" t="s">
        <v>144</v>
      </c>
      <c r="B473">
        <v>0</v>
      </c>
      <c r="C473">
        <v>1</v>
      </c>
      <c r="D473">
        <v>8</v>
      </c>
      <c r="E473">
        <v>1</v>
      </c>
      <c r="F473">
        <v>0</v>
      </c>
      <c r="G473">
        <v>1</v>
      </c>
    </row>
    <row r="474" spans="1:7" x14ac:dyDescent="0.25">
      <c r="A474" t="s">
        <v>144</v>
      </c>
      <c r="B474">
        <v>0</v>
      </c>
      <c r="C474">
        <v>1</v>
      </c>
      <c r="D474">
        <v>9</v>
      </c>
      <c r="E474">
        <v>1</v>
      </c>
      <c r="F474">
        <v>0</v>
      </c>
      <c r="G474">
        <v>0</v>
      </c>
    </row>
    <row r="475" spans="1:7" x14ac:dyDescent="0.25">
      <c r="A475" t="s">
        <v>144</v>
      </c>
      <c r="B475">
        <v>0</v>
      </c>
      <c r="C475">
        <v>2</v>
      </c>
      <c r="D475">
        <v>0</v>
      </c>
      <c r="E475">
        <v>9</v>
      </c>
      <c r="F475">
        <v>1</v>
      </c>
      <c r="G475">
        <v>9</v>
      </c>
    </row>
    <row r="476" spans="1:7" x14ac:dyDescent="0.25">
      <c r="A476" t="s">
        <v>144</v>
      </c>
      <c r="B476">
        <v>0</v>
      </c>
      <c r="C476">
        <v>2</v>
      </c>
      <c r="D476">
        <v>1</v>
      </c>
      <c r="E476">
        <v>2</v>
      </c>
      <c r="F476">
        <v>0</v>
      </c>
      <c r="G476">
        <v>7</v>
      </c>
    </row>
    <row r="477" spans="1:7" x14ac:dyDescent="0.25">
      <c r="A477" t="s">
        <v>144</v>
      </c>
      <c r="B477">
        <v>0</v>
      </c>
      <c r="C477">
        <v>2</v>
      </c>
      <c r="D477">
        <v>3</v>
      </c>
      <c r="E477">
        <v>2</v>
      </c>
      <c r="F477">
        <v>0</v>
      </c>
      <c r="G477">
        <v>5</v>
      </c>
    </row>
    <row r="478" spans="1:7" x14ac:dyDescent="0.25">
      <c r="A478" t="s">
        <v>144</v>
      </c>
      <c r="B478">
        <v>0</v>
      </c>
      <c r="C478">
        <v>2</v>
      </c>
      <c r="D478">
        <v>4</v>
      </c>
      <c r="E478">
        <v>6</v>
      </c>
      <c r="F478">
        <v>1</v>
      </c>
      <c r="G478">
        <v>17</v>
      </c>
    </row>
    <row r="479" spans="1:7" x14ac:dyDescent="0.25">
      <c r="A479" t="s">
        <v>144</v>
      </c>
      <c r="B479">
        <v>1</v>
      </c>
      <c r="C479">
        <v>0</v>
      </c>
      <c r="D479">
        <v>5</v>
      </c>
      <c r="E479">
        <v>4</v>
      </c>
      <c r="F479">
        <v>1</v>
      </c>
      <c r="G479">
        <v>14</v>
      </c>
    </row>
    <row r="480" spans="1:7" x14ac:dyDescent="0.25">
      <c r="A480" t="s">
        <v>144</v>
      </c>
      <c r="B480">
        <v>1</v>
      </c>
      <c r="C480">
        <v>1</v>
      </c>
      <c r="D480">
        <v>5</v>
      </c>
      <c r="E480">
        <v>3</v>
      </c>
      <c r="F480">
        <v>1</v>
      </c>
      <c r="G480">
        <v>15</v>
      </c>
    </row>
    <row r="481" spans="1:7" x14ac:dyDescent="0.25">
      <c r="A481" t="s">
        <v>144</v>
      </c>
      <c r="B481">
        <v>1</v>
      </c>
      <c r="C481">
        <v>1</v>
      </c>
      <c r="D481">
        <v>6</v>
      </c>
      <c r="E481">
        <v>2</v>
      </c>
      <c r="F481">
        <v>0</v>
      </c>
      <c r="G481">
        <v>13</v>
      </c>
    </row>
    <row r="482" spans="1:7" x14ac:dyDescent="0.25">
      <c r="A482" t="s">
        <v>144</v>
      </c>
      <c r="B482">
        <v>1</v>
      </c>
      <c r="C482">
        <v>2</v>
      </c>
      <c r="D482">
        <v>6</v>
      </c>
      <c r="E482">
        <v>7</v>
      </c>
      <c r="F482">
        <v>1</v>
      </c>
      <c r="G482">
        <v>11</v>
      </c>
    </row>
    <row r="483" spans="1:7" x14ac:dyDescent="0.25">
      <c r="A483" t="s">
        <v>144</v>
      </c>
      <c r="B483">
        <v>1</v>
      </c>
      <c r="C483">
        <v>2</v>
      </c>
      <c r="D483">
        <v>7</v>
      </c>
      <c r="E483">
        <v>14</v>
      </c>
      <c r="F483">
        <v>1</v>
      </c>
      <c r="G483">
        <v>15</v>
      </c>
    </row>
    <row r="484" spans="1:7" x14ac:dyDescent="0.25">
      <c r="A484" t="s">
        <v>197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17</v>
      </c>
    </row>
    <row r="485" spans="1:7" x14ac:dyDescent="0.25">
      <c r="A485" t="s">
        <v>197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17</v>
      </c>
    </row>
    <row r="486" spans="1:7" x14ac:dyDescent="0.25">
      <c r="A486" t="s">
        <v>197</v>
      </c>
      <c r="B486">
        <v>0</v>
      </c>
      <c r="C486">
        <v>0</v>
      </c>
      <c r="D486">
        <v>2</v>
      </c>
      <c r="E486">
        <v>0</v>
      </c>
      <c r="F486">
        <v>0</v>
      </c>
      <c r="G486">
        <v>17</v>
      </c>
    </row>
    <row r="487" spans="1:7" x14ac:dyDescent="0.25">
      <c r="A487" t="s">
        <v>197</v>
      </c>
      <c r="B487">
        <v>0</v>
      </c>
      <c r="C487">
        <v>0</v>
      </c>
      <c r="D487">
        <v>3</v>
      </c>
      <c r="E487">
        <v>0</v>
      </c>
      <c r="F487">
        <v>0</v>
      </c>
      <c r="G487">
        <v>17</v>
      </c>
    </row>
    <row r="488" spans="1:7" x14ac:dyDescent="0.25">
      <c r="A488" t="s">
        <v>197</v>
      </c>
      <c r="B488">
        <v>0</v>
      </c>
      <c r="C488">
        <v>0</v>
      </c>
      <c r="D488">
        <v>4</v>
      </c>
      <c r="E488">
        <v>0</v>
      </c>
      <c r="F488">
        <v>0</v>
      </c>
      <c r="G488">
        <v>17</v>
      </c>
    </row>
    <row r="489" spans="1:7" x14ac:dyDescent="0.25">
      <c r="A489" t="s">
        <v>197</v>
      </c>
      <c r="B489">
        <v>0</v>
      </c>
      <c r="C489">
        <v>0</v>
      </c>
      <c r="D489">
        <v>5</v>
      </c>
      <c r="E489">
        <v>0</v>
      </c>
      <c r="F489">
        <v>0</v>
      </c>
      <c r="G489">
        <v>17</v>
      </c>
    </row>
    <row r="490" spans="1:7" x14ac:dyDescent="0.25">
      <c r="A490" t="s">
        <v>197</v>
      </c>
      <c r="B490">
        <v>0</v>
      </c>
      <c r="C490">
        <v>0</v>
      </c>
      <c r="D490">
        <v>6</v>
      </c>
      <c r="E490">
        <v>0</v>
      </c>
      <c r="F490">
        <v>0</v>
      </c>
      <c r="G490">
        <v>17</v>
      </c>
    </row>
    <row r="491" spans="1:7" x14ac:dyDescent="0.25">
      <c r="A491" t="s">
        <v>197</v>
      </c>
      <c r="B491">
        <v>0</v>
      </c>
      <c r="C491">
        <v>0</v>
      </c>
      <c r="D491">
        <v>7</v>
      </c>
      <c r="E491">
        <v>0</v>
      </c>
      <c r="F491">
        <v>0</v>
      </c>
      <c r="G491">
        <v>17</v>
      </c>
    </row>
    <row r="492" spans="1:7" x14ac:dyDescent="0.25">
      <c r="A492" t="s">
        <v>197</v>
      </c>
      <c r="B492">
        <v>0</v>
      </c>
      <c r="C492">
        <v>0</v>
      </c>
      <c r="D492">
        <v>8</v>
      </c>
      <c r="E492">
        <v>0</v>
      </c>
      <c r="F492">
        <v>0</v>
      </c>
      <c r="G492">
        <v>17</v>
      </c>
    </row>
    <row r="493" spans="1:7" x14ac:dyDescent="0.25">
      <c r="A493" t="s">
        <v>197</v>
      </c>
      <c r="B493">
        <v>0</v>
      </c>
      <c r="C493">
        <v>0</v>
      </c>
      <c r="D493">
        <v>9</v>
      </c>
      <c r="E493">
        <v>0</v>
      </c>
      <c r="F493">
        <v>0</v>
      </c>
      <c r="G493">
        <v>17</v>
      </c>
    </row>
    <row r="494" spans="1:7" x14ac:dyDescent="0.25">
      <c r="A494" t="s">
        <v>197</v>
      </c>
      <c r="B494">
        <v>0</v>
      </c>
      <c r="C494">
        <v>1</v>
      </c>
      <c r="D494">
        <v>0</v>
      </c>
      <c r="E494">
        <v>13</v>
      </c>
      <c r="F494">
        <v>1</v>
      </c>
      <c r="G494">
        <v>5</v>
      </c>
    </row>
    <row r="495" spans="1:7" x14ac:dyDescent="0.25">
      <c r="A495" t="s">
        <v>197</v>
      </c>
      <c r="B495">
        <v>0</v>
      </c>
      <c r="C495">
        <v>2</v>
      </c>
      <c r="D495">
        <v>0</v>
      </c>
      <c r="E495">
        <v>6</v>
      </c>
      <c r="F495">
        <v>1</v>
      </c>
      <c r="G495">
        <v>12</v>
      </c>
    </row>
    <row r="496" spans="1:7" x14ac:dyDescent="0.25">
      <c r="A496" t="s">
        <v>197</v>
      </c>
      <c r="B496">
        <v>0</v>
      </c>
      <c r="C496">
        <v>2</v>
      </c>
      <c r="D496">
        <v>2</v>
      </c>
      <c r="E496">
        <v>1</v>
      </c>
      <c r="F496">
        <v>0</v>
      </c>
      <c r="G496">
        <v>11</v>
      </c>
    </row>
    <row r="497" spans="1:7" x14ac:dyDescent="0.25">
      <c r="A497" t="s">
        <v>197</v>
      </c>
      <c r="B497">
        <v>0</v>
      </c>
      <c r="C497">
        <v>2</v>
      </c>
      <c r="D497">
        <v>4</v>
      </c>
      <c r="E497">
        <v>1</v>
      </c>
      <c r="F497">
        <v>0</v>
      </c>
      <c r="G497">
        <v>10</v>
      </c>
    </row>
    <row r="498" spans="1:7" x14ac:dyDescent="0.25">
      <c r="A498" t="s">
        <v>197</v>
      </c>
      <c r="B498">
        <v>1</v>
      </c>
      <c r="C498">
        <v>0</v>
      </c>
      <c r="D498">
        <v>5</v>
      </c>
      <c r="E498">
        <v>7</v>
      </c>
      <c r="F498">
        <v>1</v>
      </c>
      <c r="G498">
        <v>11</v>
      </c>
    </row>
    <row r="499" spans="1:7" x14ac:dyDescent="0.25">
      <c r="A499" t="s">
        <v>197</v>
      </c>
      <c r="B499">
        <v>1</v>
      </c>
      <c r="C499">
        <v>1</v>
      </c>
      <c r="D499">
        <v>5</v>
      </c>
      <c r="E499">
        <v>6</v>
      </c>
      <c r="F499">
        <v>1</v>
      </c>
      <c r="G499">
        <v>12</v>
      </c>
    </row>
    <row r="500" spans="1:7" x14ac:dyDescent="0.25">
      <c r="A500" t="s">
        <v>197</v>
      </c>
      <c r="B500">
        <v>1</v>
      </c>
      <c r="C500">
        <v>1</v>
      </c>
      <c r="D500">
        <v>6</v>
      </c>
      <c r="E500">
        <v>4</v>
      </c>
      <c r="F500">
        <v>0</v>
      </c>
      <c r="G500">
        <v>8</v>
      </c>
    </row>
    <row r="501" spans="1:7" x14ac:dyDescent="0.25">
      <c r="A501" t="s">
        <v>197</v>
      </c>
      <c r="B501">
        <v>1</v>
      </c>
      <c r="C501">
        <v>2</v>
      </c>
      <c r="D501">
        <v>6</v>
      </c>
      <c r="E501">
        <v>1</v>
      </c>
      <c r="F501">
        <v>1</v>
      </c>
      <c r="G501">
        <v>17</v>
      </c>
    </row>
    <row r="502" spans="1:7" x14ac:dyDescent="0.25">
      <c r="A502" t="s">
        <v>197</v>
      </c>
      <c r="B502">
        <v>1</v>
      </c>
      <c r="C502">
        <v>2</v>
      </c>
      <c r="D502">
        <v>7</v>
      </c>
      <c r="E502">
        <v>7</v>
      </c>
      <c r="F502">
        <v>0</v>
      </c>
      <c r="G502">
        <v>10</v>
      </c>
    </row>
    <row r="503" spans="1:7" x14ac:dyDescent="0.25">
      <c r="A503" t="s">
        <v>198</v>
      </c>
      <c r="B503">
        <v>0</v>
      </c>
      <c r="C503">
        <v>0</v>
      </c>
      <c r="D503">
        <v>0</v>
      </c>
      <c r="E503">
        <v>9</v>
      </c>
      <c r="F503">
        <v>1</v>
      </c>
      <c r="G503">
        <v>9</v>
      </c>
    </row>
    <row r="504" spans="1:7" x14ac:dyDescent="0.25">
      <c r="A504" t="s">
        <v>198</v>
      </c>
      <c r="B504">
        <v>0</v>
      </c>
      <c r="C504">
        <v>0</v>
      </c>
      <c r="D504">
        <v>1</v>
      </c>
      <c r="E504">
        <v>1</v>
      </c>
      <c r="F504">
        <v>0</v>
      </c>
      <c r="G504">
        <v>8</v>
      </c>
    </row>
    <row r="505" spans="1:7" x14ac:dyDescent="0.25">
      <c r="A505" t="s">
        <v>198</v>
      </c>
      <c r="B505">
        <v>0</v>
      </c>
      <c r="C505">
        <v>0</v>
      </c>
      <c r="D505">
        <v>2</v>
      </c>
      <c r="E505">
        <v>1</v>
      </c>
      <c r="F505">
        <v>0</v>
      </c>
      <c r="G505">
        <v>7</v>
      </c>
    </row>
    <row r="506" spans="1:7" x14ac:dyDescent="0.25">
      <c r="A506" t="s">
        <v>198</v>
      </c>
      <c r="B506">
        <v>0</v>
      </c>
      <c r="C506">
        <v>0</v>
      </c>
      <c r="D506">
        <v>3</v>
      </c>
      <c r="E506">
        <v>1</v>
      </c>
      <c r="F506">
        <v>0</v>
      </c>
      <c r="G506">
        <v>6</v>
      </c>
    </row>
    <row r="507" spans="1:7" x14ac:dyDescent="0.25">
      <c r="A507" t="s">
        <v>198</v>
      </c>
      <c r="B507">
        <v>0</v>
      </c>
      <c r="C507">
        <v>0</v>
      </c>
      <c r="D507">
        <v>4</v>
      </c>
      <c r="E507">
        <v>3</v>
      </c>
      <c r="F507">
        <v>0</v>
      </c>
      <c r="G507">
        <v>3</v>
      </c>
    </row>
    <row r="508" spans="1:7" x14ac:dyDescent="0.25">
      <c r="A508" t="s">
        <v>198</v>
      </c>
      <c r="B508">
        <v>0</v>
      </c>
      <c r="C508">
        <v>0</v>
      </c>
      <c r="D508">
        <v>5</v>
      </c>
      <c r="E508">
        <v>1</v>
      </c>
      <c r="F508">
        <v>0</v>
      </c>
      <c r="G508">
        <v>2</v>
      </c>
    </row>
    <row r="509" spans="1:7" x14ac:dyDescent="0.25">
      <c r="A509" t="s">
        <v>198</v>
      </c>
      <c r="B509">
        <v>0</v>
      </c>
      <c r="C509">
        <v>0</v>
      </c>
      <c r="D509">
        <v>6</v>
      </c>
      <c r="E509">
        <v>4</v>
      </c>
      <c r="F509">
        <v>1</v>
      </c>
      <c r="G509">
        <v>16</v>
      </c>
    </row>
    <row r="510" spans="1:7" x14ac:dyDescent="0.25">
      <c r="A510" t="s">
        <v>198</v>
      </c>
      <c r="B510">
        <v>0</v>
      </c>
      <c r="C510">
        <v>0</v>
      </c>
      <c r="D510">
        <v>7</v>
      </c>
      <c r="E510">
        <v>1</v>
      </c>
      <c r="F510">
        <v>0</v>
      </c>
      <c r="G510">
        <v>15</v>
      </c>
    </row>
    <row r="511" spans="1:7" x14ac:dyDescent="0.25">
      <c r="A511" t="s">
        <v>198</v>
      </c>
      <c r="B511">
        <v>0</v>
      </c>
      <c r="C511">
        <v>0</v>
      </c>
      <c r="D511">
        <v>8</v>
      </c>
      <c r="E511">
        <v>0</v>
      </c>
      <c r="F511">
        <v>0</v>
      </c>
      <c r="G511">
        <v>15</v>
      </c>
    </row>
    <row r="512" spans="1:7" x14ac:dyDescent="0.25">
      <c r="A512" t="s">
        <v>198</v>
      </c>
      <c r="B512">
        <v>0</v>
      </c>
      <c r="C512">
        <v>0</v>
      </c>
      <c r="D512">
        <v>9</v>
      </c>
      <c r="E512">
        <v>1</v>
      </c>
      <c r="F512">
        <v>0</v>
      </c>
      <c r="G512">
        <v>14</v>
      </c>
    </row>
    <row r="513" spans="1:7" x14ac:dyDescent="0.25">
      <c r="A513" t="s">
        <v>198</v>
      </c>
      <c r="B513">
        <v>0</v>
      </c>
      <c r="C513">
        <v>1</v>
      </c>
      <c r="D513">
        <v>0</v>
      </c>
      <c r="E513">
        <v>11</v>
      </c>
      <c r="F513">
        <v>1</v>
      </c>
      <c r="G513">
        <v>7</v>
      </c>
    </row>
    <row r="514" spans="1:7" x14ac:dyDescent="0.25">
      <c r="A514" t="s">
        <v>198</v>
      </c>
      <c r="B514">
        <v>0</v>
      </c>
      <c r="C514">
        <v>1</v>
      </c>
      <c r="D514">
        <v>4</v>
      </c>
      <c r="E514">
        <v>1</v>
      </c>
      <c r="F514">
        <v>0</v>
      </c>
      <c r="G514">
        <v>6</v>
      </c>
    </row>
    <row r="515" spans="1:7" x14ac:dyDescent="0.25">
      <c r="A515" t="s">
        <v>198</v>
      </c>
      <c r="B515">
        <v>0</v>
      </c>
      <c r="C515">
        <v>1</v>
      </c>
      <c r="D515">
        <v>7</v>
      </c>
      <c r="E515">
        <v>6</v>
      </c>
      <c r="F515">
        <v>0</v>
      </c>
      <c r="G515">
        <v>0</v>
      </c>
    </row>
    <row r="516" spans="1:7" x14ac:dyDescent="0.25">
      <c r="A516" t="s">
        <v>198</v>
      </c>
      <c r="B516">
        <v>0</v>
      </c>
      <c r="C516">
        <v>1</v>
      </c>
      <c r="D516">
        <v>8</v>
      </c>
      <c r="E516">
        <v>3</v>
      </c>
      <c r="F516">
        <v>1</v>
      </c>
      <c r="G516">
        <v>15</v>
      </c>
    </row>
    <row r="517" spans="1:7" x14ac:dyDescent="0.25">
      <c r="A517" t="s">
        <v>198</v>
      </c>
      <c r="B517">
        <v>0</v>
      </c>
      <c r="C517">
        <v>1</v>
      </c>
      <c r="D517">
        <v>9</v>
      </c>
      <c r="E517">
        <v>6</v>
      </c>
      <c r="F517">
        <v>0</v>
      </c>
      <c r="G517">
        <v>9</v>
      </c>
    </row>
    <row r="518" spans="1:7" x14ac:dyDescent="0.25">
      <c r="A518" t="s">
        <v>198</v>
      </c>
      <c r="B518">
        <v>0</v>
      </c>
      <c r="C518">
        <v>2</v>
      </c>
      <c r="D518">
        <v>0</v>
      </c>
      <c r="E518">
        <v>6</v>
      </c>
      <c r="F518">
        <v>1</v>
      </c>
      <c r="G518">
        <v>12</v>
      </c>
    </row>
    <row r="519" spans="1:7" x14ac:dyDescent="0.25">
      <c r="A519" t="s">
        <v>198</v>
      </c>
      <c r="B519">
        <v>0</v>
      </c>
      <c r="C519">
        <v>2</v>
      </c>
      <c r="D519">
        <v>4</v>
      </c>
      <c r="E519">
        <v>2</v>
      </c>
      <c r="F519">
        <v>0</v>
      </c>
      <c r="G519">
        <v>10</v>
      </c>
    </row>
    <row r="520" spans="1:7" x14ac:dyDescent="0.25">
      <c r="A520" t="s">
        <v>198</v>
      </c>
      <c r="B520">
        <v>0</v>
      </c>
      <c r="C520">
        <v>2</v>
      </c>
      <c r="D520">
        <v>5</v>
      </c>
      <c r="E520">
        <v>1</v>
      </c>
      <c r="F520">
        <v>0</v>
      </c>
      <c r="G520">
        <v>9</v>
      </c>
    </row>
    <row r="521" spans="1:7" x14ac:dyDescent="0.25">
      <c r="A521" t="s">
        <v>198</v>
      </c>
      <c r="B521">
        <v>0</v>
      </c>
      <c r="C521">
        <v>2</v>
      </c>
      <c r="D521">
        <v>7</v>
      </c>
      <c r="E521">
        <v>1</v>
      </c>
      <c r="F521">
        <v>0</v>
      </c>
      <c r="G521">
        <v>8</v>
      </c>
    </row>
    <row r="522" spans="1:7" x14ac:dyDescent="0.25">
      <c r="A522" t="s">
        <v>198</v>
      </c>
      <c r="B522">
        <v>0</v>
      </c>
      <c r="C522">
        <v>2</v>
      </c>
      <c r="D522">
        <v>8</v>
      </c>
      <c r="E522">
        <v>2</v>
      </c>
      <c r="F522">
        <v>0</v>
      </c>
      <c r="G522">
        <v>6</v>
      </c>
    </row>
    <row r="523" spans="1:7" x14ac:dyDescent="0.25">
      <c r="A523" t="s">
        <v>198</v>
      </c>
      <c r="B523">
        <v>0</v>
      </c>
      <c r="C523">
        <v>2</v>
      </c>
      <c r="D523">
        <v>9</v>
      </c>
      <c r="E523">
        <v>1</v>
      </c>
      <c r="F523">
        <v>0</v>
      </c>
      <c r="G523">
        <v>5</v>
      </c>
    </row>
    <row r="524" spans="1:7" x14ac:dyDescent="0.25">
      <c r="A524" t="s">
        <v>198</v>
      </c>
      <c r="B524">
        <v>1</v>
      </c>
      <c r="C524">
        <v>0</v>
      </c>
      <c r="D524">
        <v>5</v>
      </c>
      <c r="E524">
        <v>2</v>
      </c>
      <c r="F524">
        <v>1</v>
      </c>
      <c r="G524">
        <v>16</v>
      </c>
    </row>
    <row r="525" spans="1:7" x14ac:dyDescent="0.25">
      <c r="A525" t="s">
        <v>198</v>
      </c>
      <c r="B525">
        <v>1</v>
      </c>
      <c r="C525">
        <v>1</v>
      </c>
      <c r="D525">
        <v>5</v>
      </c>
      <c r="E525">
        <v>4</v>
      </c>
      <c r="F525">
        <v>1</v>
      </c>
      <c r="G525">
        <v>14</v>
      </c>
    </row>
    <row r="526" spans="1:7" x14ac:dyDescent="0.25">
      <c r="A526" t="s">
        <v>198</v>
      </c>
      <c r="B526">
        <v>1</v>
      </c>
      <c r="C526">
        <v>1</v>
      </c>
      <c r="D526">
        <v>6</v>
      </c>
      <c r="E526">
        <v>4</v>
      </c>
      <c r="F526">
        <v>0</v>
      </c>
      <c r="G526">
        <v>10</v>
      </c>
    </row>
    <row r="527" spans="1:7" x14ac:dyDescent="0.25">
      <c r="A527" t="s">
        <v>198</v>
      </c>
      <c r="B527">
        <v>1</v>
      </c>
      <c r="C527">
        <v>1</v>
      </c>
      <c r="D527">
        <v>7</v>
      </c>
      <c r="E527">
        <v>1</v>
      </c>
      <c r="F527">
        <v>0</v>
      </c>
      <c r="G527">
        <v>9</v>
      </c>
    </row>
    <row r="528" spans="1:7" x14ac:dyDescent="0.25">
      <c r="A528" t="s">
        <v>198</v>
      </c>
      <c r="B528">
        <v>1</v>
      </c>
      <c r="C528">
        <v>1</v>
      </c>
      <c r="D528">
        <v>8</v>
      </c>
      <c r="E528">
        <v>2</v>
      </c>
      <c r="F528">
        <v>0</v>
      </c>
      <c r="G528">
        <v>7</v>
      </c>
    </row>
    <row r="529" spans="1:7" x14ac:dyDescent="0.25">
      <c r="A529" t="s">
        <v>198</v>
      </c>
      <c r="B529">
        <v>1</v>
      </c>
      <c r="C529">
        <v>1</v>
      </c>
      <c r="D529">
        <v>9</v>
      </c>
      <c r="E529">
        <v>4</v>
      </c>
      <c r="F529">
        <v>0</v>
      </c>
      <c r="G529">
        <v>3</v>
      </c>
    </row>
    <row r="530" spans="1:7" x14ac:dyDescent="0.25">
      <c r="A530" t="s">
        <v>198</v>
      </c>
      <c r="B530">
        <v>1</v>
      </c>
      <c r="C530">
        <v>2</v>
      </c>
      <c r="D530">
        <v>6</v>
      </c>
      <c r="E530">
        <v>3</v>
      </c>
      <c r="F530">
        <v>1</v>
      </c>
      <c r="G530">
        <v>15</v>
      </c>
    </row>
    <row r="531" spans="1:7" x14ac:dyDescent="0.25">
      <c r="A531" t="s">
        <v>198</v>
      </c>
      <c r="B531">
        <v>1</v>
      </c>
      <c r="C531">
        <v>2</v>
      </c>
      <c r="D531">
        <v>7</v>
      </c>
      <c r="E531">
        <v>3</v>
      </c>
      <c r="F531">
        <v>0</v>
      </c>
      <c r="G531">
        <v>12</v>
      </c>
    </row>
    <row r="532" spans="1:7" x14ac:dyDescent="0.25">
      <c r="A532" t="s">
        <v>199</v>
      </c>
      <c r="B532">
        <v>0</v>
      </c>
      <c r="C532">
        <v>0</v>
      </c>
      <c r="D532">
        <v>0</v>
      </c>
      <c r="E532">
        <v>10</v>
      </c>
      <c r="F532">
        <v>1</v>
      </c>
      <c r="G532">
        <v>8</v>
      </c>
    </row>
    <row r="533" spans="1:7" x14ac:dyDescent="0.25">
      <c r="A533" t="s">
        <v>199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8</v>
      </c>
    </row>
    <row r="534" spans="1:7" x14ac:dyDescent="0.25">
      <c r="A534" t="s">
        <v>199</v>
      </c>
      <c r="B534">
        <v>0</v>
      </c>
      <c r="C534">
        <v>0</v>
      </c>
      <c r="D534">
        <v>2</v>
      </c>
      <c r="E534">
        <v>0</v>
      </c>
      <c r="F534">
        <v>0</v>
      </c>
      <c r="G534">
        <v>8</v>
      </c>
    </row>
    <row r="535" spans="1:7" x14ac:dyDescent="0.25">
      <c r="A535" t="s">
        <v>199</v>
      </c>
      <c r="B535">
        <v>0</v>
      </c>
      <c r="C535">
        <v>0</v>
      </c>
      <c r="D535">
        <v>3</v>
      </c>
      <c r="E535">
        <v>0</v>
      </c>
      <c r="F535">
        <v>0</v>
      </c>
      <c r="G535">
        <v>8</v>
      </c>
    </row>
    <row r="536" spans="1:7" x14ac:dyDescent="0.25">
      <c r="A536" t="s">
        <v>199</v>
      </c>
      <c r="B536">
        <v>0</v>
      </c>
      <c r="C536">
        <v>0</v>
      </c>
      <c r="D536">
        <v>4</v>
      </c>
      <c r="E536">
        <v>0</v>
      </c>
      <c r="F536">
        <v>0</v>
      </c>
      <c r="G536">
        <v>8</v>
      </c>
    </row>
    <row r="537" spans="1:7" x14ac:dyDescent="0.25">
      <c r="A537" t="s">
        <v>199</v>
      </c>
      <c r="B537">
        <v>0</v>
      </c>
      <c r="C537">
        <v>0</v>
      </c>
      <c r="D537">
        <v>5</v>
      </c>
      <c r="E537">
        <v>0</v>
      </c>
      <c r="F537">
        <v>0</v>
      </c>
      <c r="G537">
        <v>8</v>
      </c>
    </row>
    <row r="538" spans="1:7" x14ac:dyDescent="0.25">
      <c r="A538" t="s">
        <v>199</v>
      </c>
      <c r="B538">
        <v>0</v>
      </c>
      <c r="C538">
        <v>0</v>
      </c>
      <c r="D538">
        <v>6</v>
      </c>
      <c r="E538">
        <v>0</v>
      </c>
      <c r="F538">
        <v>0</v>
      </c>
      <c r="G538">
        <v>8</v>
      </c>
    </row>
    <row r="539" spans="1:7" x14ac:dyDescent="0.25">
      <c r="A539" t="s">
        <v>199</v>
      </c>
      <c r="B539">
        <v>0</v>
      </c>
      <c r="C539">
        <v>0</v>
      </c>
      <c r="D539">
        <v>7</v>
      </c>
      <c r="E539">
        <v>0</v>
      </c>
      <c r="F539">
        <v>0</v>
      </c>
      <c r="G539">
        <v>8</v>
      </c>
    </row>
    <row r="540" spans="1:7" x14ac:dyDescent="0.25">
      <c r="A540" t="s">
        <v>199</v>
      </c>
      <c r="B540">
        <v>0</v>
      </c>
      <c r="C540">
        <v>0</v>
      </c>
      <c r="D540">
        <v>8</v>
      </c>
      <c r="E540">
        <v>0</v>
      </c>
      <c r="F540">
        <v>0</v>
      </c>
      <c r="G540">
        <v>8</v>
      </c>
    </row>
    <row r="541" spans="1:7" x14ac:dyDescent="0.25">
      <c r="A541" t="s">
        <v>199</v>
      </c>
      <c r="B541">
        <v>0</v>
      </c>
      <c r="C541">
        <v>0</v>
      </c>
      <c r="D541">
        <v>9</v>
      </c>
      <c r="E541">
        <v>0</v>
      </c>
      <c r="F541">
        <v>0</v>
      </c>
      <c r="G541">
        <v>8</v>
      </c>
    </row>
    <row r="542" spans="1:7" x14ac:dyDescent="0.25">
      <c r="A542" t="s">
        <v>199</v>
      </c>
      <c r="B542">
        <v>0</v>
      </c>
      <c r="C542">
        <v>1</v>
      </c>
      <c r="D542">
        <v>0</v>
      </c>
      <c r="E542">
        <v>13</v>
      </c>
      <c r="F542">
        <v>1</v>
      </c>
      <c r="G542">
        <v>5</v>
      </c>
    </row>
    <row r="543" spans="1:7" x14ac:dyDescent="0.25">
      <c r="A543" t="s">
        <v>199</v>
      </c>
      <c r="B543">
        <v>0</v>
      </c>
      <c r="C543">
        <v>2</v>
      </c>
      <c r="D543">
        <v>0</v>
      </c>
      <c r="E543">
        <v>5</v>
      </c>
      <c r="F543">
        <v>1</v>
      </c>
      <c r="G543">
        <v>13</v>
      </c>
    </row>
    <row r="544" spans="1:7" x14ac:dyDescent="0.25">
      <c r="A544" t="s">
        <v>199</v>
      </c>
      <c r="B544">
        <v>0</v>
      </c>
      <c r="C544">
        <v>2</v>
      </c>
      <c r="D544">
        <v>1</v>
      </c>
      <c r="E544">
        <v>3</v>
      </c>
      <c r="F544">
        <v>0</v>
      </c>
      <c r="G544">
        <v>10</v>
      </c>
    </row>
    <row r="545" spans="1:7" x14ac:dyDescent="0.25">
      <c r="A545" t="s">
        <v>199</v>
      </c>
      <c r="B545">
        <v>0</v>
      </c>
      <c r="C545">
        <v>2</v>
      </c>
      <c r="D545">
        <v>2</v>
      </c>
      <c r="E545">
        <v>3</v>
      </c>
      <c r="F545">
        <v>0</v>
      </c>
      <c r="G545">
        <v>7</v>
      </c>
    </row>
    <row r="546" spans="1:7" x14ac:dyDescent="0.25">
      <c r="A546" t="s">
        <v>199</v>
      </c>
      <c r="B546">
        <v>0</v>
      </c>
      <c r="C546">
        <v>2</v>
      </c>
      <c r="D546">
        <v>3</v>
      </c>
      <c r="E546">
        <v>5</v>
      </c>
      <c r="F546">
        <v>0</v>
      </c>
      <c r="G546">
        <v>2</v>
      </c>
    </row>
    <row r="547" spans="1:7" x14ac:dyDescent="0.25">
      <c r="A547" t="s">
        <v>199</v>
      </c>
      <c r="B547">
        <v>0</v>
      </c>
      <c r="C547">
        <v>2</v>
      </c>
      <c r="D547">
        <v>4</v>
      </c>
      <c r="E547">
        <v>8</v>
      </c>
      <c r="F547">
        <v>1</v>
      </c>
      <c r="G547">
        <v>12</v>
      </c>
    </row>
    <row r="548" spans="1:7" x14ac:dyDescent="0.25">
      <c r="A548" t="s">
        <v>199</v>
      </c>
      <c r="B548">
        <v>1</v>
      </c>
      <c r="C548">
        <v>0</v>
      </c>
      <c r="D548">
        <v>5</v>
      </c>
      <c r="E548">
        <v>11</v>
      </c>
      <c r="F548">
        <v>1</v>
      </c>
      <c r="G548">
        <v>7</v>
      </c>
    </row>
    <row r="549" spans="1:7" x14ac:dyDescent="0.25">
      <c r="A549" t="s">
        <v>199</v>
      </c>
      <c r="B549">
        <v>1</v>
      </c>
      <c r="C549">
        <v>1</v>
      </c>
      <c r="D549">
        <v>5</v>
      </c>
      <c r="E549">
        <v>3</v>
      </c>
      <c r="F549">
        <v>1</v>
      </c>
      <c r="G549">
        <v>15</v>
      </c>
    </row>
    <row r="550" spans="1:7" x14ac:dyDescent="0.25">
      <c r="A550" t="s">
        <v>199</v>
      </c>
      <c r="B550">
        <v>1</v>
      </c>
      <c r="C550">
        <v>1</v>
      </c>
      <c r="D550">
        <v>6</v>
      </c>
      <c r="E550">
        <v>16</v>
      </c>
      <c r="F550">
        <v>1</v>
      </c>
      <c r="G550">
        <v>17</v>
      </c>
    </row>
    <row r="551" spans="1:7" x14ac:dyDescent="0.25">
      <c r="A551" t="s">
        <v>199</v>
      </c>
      <c r="B551">
        <v>1</v>
      </c>
      <c r="C551">
        <v>2</v>
      </c>
      <c r="D551">
        <v>6</v>
      </c>
      <c r="E551">
        <v>2</v>
      </c>
      <c r="F551">
        <v>1</v>
      </c>
      <c r="G551">
        <v>16</v>
      </c>
    </row>
    <row r="552" spans="1:7" x14ac:dyDescent="0.25">
      <c r="A552" t="s">
        <v>199</v>
      </c>
      <c r="B552">
        <v>1</v>
      </c>
      <c r="C552">
        <v>2</v>
      </c>
      <c r="D552">
        <v>7</v>
      </c>
      <c r="E552">
        <v>19</v>
      </c>
      <c r="F552">
        <v>1</v>
      </c>
      <c r="G552">
        <v>15</v>
      </c>
    </row>
    <row r="553" spans="1:7" x14ac:dyDescent="0.25">
      <c r="A553" t="s">
        <v>200</v>
      </c>
      <c r="B553">
        <v>0</v>
      </c>
      <c r="C553">
        <v>0</v>
      </c>
      <c r="D553">
        <v>0</v>
      </c>
      <c r="E553">
        <v>3</v>
      </c>
      <c r="F553">
        <v>1</v>
      </c>
      <c r="G553">
        <v>15</v>
      </c>
    </row>
    <row r="554" spans="1:7" x14ac:dyDescent="0.25">
      <c r="A554" t="s">
        <v>200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15</v>
      </c>
    </row>
    <row r="555" spans="1:7" x14ac:dyDescent="0.25">
      <c r="A555" t="s">
        <v>200</v>
      </c>
      <c r="B555">
        <v>0</v>
      </c>
      <c r="C555">
        <v>0</v>
      </c>
      <c r="D555">
        <v>2</v>
      </c>
      <c r="E555">
        <v>0</v>
      </c>
      <c r="F555">
        <v>0</v>
      </c>
      <c r="G555">
        <v>15</v>
      </c>
    </row>
    <row r="556" spans="1:7" x14ac:dyDescent="0.25">
      <c r="A556" t="s">
        <v>200</v>
      </c>
      <c r="B556">
        <v>0</v>
      </c>
      <c r="C556">
        <v>0</v>
      </c>
      <c r="D556">
        <v>3</v>
      </c>
      <c r="E556">
        <v>0</v>
      </c>
      <c r="F556">
        <v>0</v>
      </c>
      <c r="G556">
        <v>15</v>
      </c>
    </row>
    <row r="557" spans="1:7" x14ac:dyDescent="0.25">
      <c r="A557" t="s">
        <v>200</v>
      </c>
      <c r="B557">
        <v>0</v>
      </c>
      <c r="C557">
        <v>0</v>
      </c>
      <c r="D557">
        <v>4</v>
      </c>
      <c r="E557">
        <v>0</v>
      </c>
      <c r="F557">
        <v>0</v>
      </c>
      <c r="G557">
        <v>15</v>
      </c>
    </row>
    <row r="558" spans="1:7" x14ac:dyDescent="0.25">
      <c r="A558" t="s">
        <v>200</v>
      </c>
      <c r="B558">
        <v>0</v>
      </c>
      <c r="C558">
        <v>0</v>
      </c>
      <c r="D558">
        <v>5</v>
      </c>
      <c r="E558">
        <v>1</v>
      </c>
      <c r="F558">
        <v>0</v>
      </c>
      <c r="G558">
        <v>14</v>
      </c>
    </row>
    <row r="559" spans="1:7" x14ac:dyDescent="0.25">
      <c r="A559" t="s">
        <v>200</v>
      </c>
      <c r="B559">
        <v>0</v>
      </c>
      <c r="C559">
        <v>0</v>
      </c>
      <c r="D559">
        <v>6</v>
      </c>
      <c r="E559">
        <v>1</v>
      </c>
      <c r="F559">
        <v>0</v>
      </c>
      <c r="G559">
        <v>13</v>
      </c>
    </row>
    <row r="560" spans="1:7" x14ac:dyDescent="0.25">
      <c r="A560" t="s">
        <v>200</v>
      </c>
      <c r="B560">
        <v>0</v>
      </c>
      <c r="C560">
        <v>0</v>
      </c>
      <c r="D560">
        <v>7</v>
      </c>
      <c r="E560">
        <v>0</v>
      </c>
      <c r="F560">
        <v>0</v>
      </c>
      <c r="G560">
        <v>13</v>
      </c>
    </row>
    <row r="561" spans="1:7" x14ac:dyDescent="0.25">
      <c r="A561" t="s">
        <v>200</v>
      </c>
      <c r="B561">
        <v>0</v>
      </c>
      <c r="C561">
        <v>0</v>
      </c>
      <c r="D561">
        <v>8</v>
      </c>
      <c r="E561">
        <v>2</v>
      </c>
      <c r="F561">
        <v>0</v>
      </c>
      <c r="G561">
        <v>11</v>
      </c>
    </row>
    <row r="562" spans="1:7" x14ac:dyDescent="0.25">
      <c r="A562" t="s">
        <v>200</v>
      </c>
      <c r="B562">
        <v>0</v>
      </c>
      <c r="C562">
        <v>0</v>
      </c>
      <c r="D562">
        <v>9</v>
      </c>
      <c r="E562">
        <v>2</v>
      </c>
      <c r="F562">
        <v>0</v>
      </c>
      <c r="G562">
        <v>9</v>
      </c>
    </row>
    <row r="563" spans="1:7" x14ac:dyDescent="0.25">
      <c r="A563" t="s">
        <v>200</v>
      </c>
      <c r="B563">
        <v>0</v>
      </c>
      <c r="C563">
        <v>1</v>
      </c>
      <c r="D563">
        <v>0</v>
      </c>
      <c r="E563">
        <v>14</v>
      </c>
      <c r="F563">
        <v>1</v>
      </c>
      <c r="G563">
        <v>4</v>
      </c>
    </row>
    <row r="564" spans="1:7" x14ac:dyDescent="0.25">
      <c r="A564" t="s">
        <v>200</v>
      </c>
      <c r="B564">
        <v>0</v>
      </c>
      <c r="C564">
        <v>2</v>
      </c>
      <c r="D564">
        <v>0</v>
      </c>
      <c r="E564">
        <v>12</v>
      </c>
      <c r="F564">
        <v>1</v>
      </c>
      <c r="G564">
        <v>6</v>
      </c>
    </row>
    <row r="565" spans="1:7" x14ac:dyDescent="0.25">
      <c r="A565" t="s">
        <v>200</v>
      </c>
      <c r="B565">
        <v>0</v>
      </c>
      <c r="C565">
        <v>2</v>
      </c>
      <c r="D565">
        <v>1</v>
      </c>
      <c r="E565">
        <v>2</v>
      </c>
      <c r="F565">
        <v>0</v>
      </c>
      <c r="G565">
        <v>4</v>
      </c>
    </row>
    <row r="566" spans="1:7" x14ac:dyDescent="0.25">
      <c r="A566" t="s">
        <v>200</v>
      </c>
      <c r="B566">
        <v>0</v>
      </c>
      <c r="C566">
        <v>2</v>
      </c>
      <c r="D566">
        <v>2</v>
      </c>
      <c r="E566">
        <v>2</v>
      </c>
      <c r="F566">
        <v>0</v>
      </c>
      <c r="G566">
        <v>2</v>
      </c>
    </row>
    <row r="567" spans="1:7" x14ac:dyDescent="0.25">
      <c r="A567" t="s">
        <v>200</v>
      </c>
      <c r="B567">
        <v>0</v>
      </c>
      <c r="C567">
        <v>2</v>
      </c>
      <c r="D567">
        <v>3</v>
      </c>
      <c r="E567">
        <v>4</v>
      </c>
      <c r="F567">
        <v>1</v>
      </c>
      <c r="G567">
        <v>16</v>
      </c>
    </row>
    <row r="568" spans="1:7" x14ac:dyDescent="0.25">
      <c r="A568" t="s">
        <v>200</v>
      </c>
      <c r="B568">
        <v>0</v>
      </c>
      <c r="C568">
        <v>2</v>
      </c>
      <c r="D568">
        <v>4</v>
      </c>
      <c r="E568">
        <v>8</v>
      </c>
      <c r="F568">
        <v>0</v>
      </c>
      <c r="G568">
        <v>8</v>
      </c>
    </row>
    <row r="569" spans="1:7" x14ac:dyDescent="0.25">
      <c r="A569" t="s">
        <v>200</v>
      </c>
      <c r="B569">
        <v>1</v>
      </c>
      <c r="C569">
        <v>0</v>
      </c>
      <c r="D569">
        <v>5</v>
      </c>
      <c r="E569">
        <v>7</v>
      </c>
      <c r="F569">
        <v>1</v>
      </c>
      <c r="G569">
        <v>11</v>
      </c>
    </row>
    <row r="570" spans="1:7" x14ac:dyDescent="0.25">
      <c r="A570" t="s">
        <v>200</v>
      </c>
      <c r="B570">
        <v>1</v>
      </c>
      <c r="C570">
        <v>0</v>
      </c>
      <c r="D570">
        <v>8</v>
      </c>
      <c r="E570">
        <v>1</v>
      </c>
      <c r="F570">
        <v>0</v>
      </c>
      <c r="G570">
        <v>10</v>
      </c>
    </row>
    <row r="571" spans="1:7" x14ac:dyDescent="0.25">
      <c r="A571" t="s">
        <v>200</v>
      </c>
      <c r="B571">
        <v>1</v>
      </c>
      <c r="C571">
        <v>1</v>
      </c>
      <c r="D571">
        <v>5</v>
      </c>
      <c r="E571">
        <v>5</v>
      </c>
      <c r="F571">
        <v>1</v>
      </c>
      <c r="G571">
        <v>13</v>
      </c>
    </row>
    <row r="572" spans="1:7" x14ac:dyDescent="0.25">
      <c r="A572" t="s">
        <v>200</v>
      </c>
      <c r="B572">
        <v>1</v>
      </c>
      <c r="C572">
        <v>1</v>
      </c>
      <c r="D572">
        <v>6</v>
      </c>
      <c r="E572">
        <v>3</v>
      </c>
      <c r="F572">
        <v>0</v>
      </c>
      <c r="G572">
        <v>10</v>
      </c>
    </row>
    <row r="573" spans="1:7" x14ac:dyDescent="0.25">
      <c r="A573" t="s">
        <v>200</v>
      </c>
      <c r="B573">
        <v>1</v>
      </c>
      <c r="C573">
        <v>2</v>
      </c>
      <c r="D573">
        <v>6</v>
      </c>
      <c r="E573">
        <v>11</v>
      </c>
      <c r="F573">
        <v>1</v>
      </c>
      <c r="G573">
        <v>7</v>
      </c>
    </row>
    <row r="574" spans="1:7" x14ac:dyDescent="0.25">
      <c r="A574" t="s">
        <v>200</v>
      </c>
      <c r="B574">
        <v>1</v>
      </c>
      <c r="C574">
        <v>2</v>
      </c>
      <c r="D574">
        <v>7</v>
      </c>
      <c r="E574">
        <v>14</v>
      </c>
      <c r="F574">
        <v>1</v>
      </c>
      <c r="G574">
        <v>11</v>
      </c>
    </row>
    <row r="575" spans="1:7" x14ac:dyDescent="0.25">
      <c r="A575" t="s">
        <v>201</v>
      </c>
      <c r="B575">
        <v>0</v>
      </c>
      <c r="C575">
        <v>0</v>
      </c>
      <c r="D575">
        <v>0</v>
      </c>
      <c r="E575">
        <v>34</v>
      </c>
      <c r="F575">
        <v>2</v>
      </c>
      <c r="G575">
        <v>2</v>
      </c>
    </row>
    <row r="576" spans="1:7" x14ac:dyDescent="0.25">
      <c r="A576" t="s">
        <v>201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2</v>
      </c>
    </row>
    <row r="577" spans="1:7" x14ac:dyDescent="0.25">
      <c r="A577" t="s">
        <v>201</v>
      </c>
      <c r="B577">
        <v>0</v>
      </c>
      <c r="C577">
        <v>0</v>
      </c>
      <c r="D577">
        <v>2</v>
      </c>
      <c r="E577">
        <v>0</v>
      </c>
      <c r="F577">
        <v>0</v>
      </c>
      <c r="G577">
        <v>2</v>
      </c>
    </row>
    <row r="578" spans="1:7" x14ac:dyDescent="0.25">
      <c r="A578" t="s">
        <v>201</v>
      </c>
      <c r="B578">
        <v>0</v>
      </c>
      <c r="C578">
        <v>0</v>
      </c>
      <c r="D578">
        <v>3</v>
      </c>
      <c r="E578">
        <v>0</v>
      </c>
      <c r="F578">
        <v>0</v>
      </c>
      <c r="G578">
        <v>2</v>
      </c>
    </row>
    <row r="579" spans="1:7" x14ac:dyDescent="0.25">
      <c r="A579" t="s">
        <v>201</v>
      </c>
      <c r="B579">
        <v>0</v>
      </c>
      <c r="C579">
        <v>0</v>
      </c>
      <c r="D579">
        <v>4</v>
      </c>
      <c r="E579">
        <v>2</v>
      </c>
      <c r="F579">
        <v>0</v>
      </c>
      <c r="G579">
        <v>0</v>
      </c>
    </row>
    <row r="580" spans="1:7" x14ac:dyDescent="0.25">
      <c r="A580" t="s">
        <v>201</v>
      </c>
      <c r="B580">
        <v>0</v>
      </c>
      <c r="C580">
        <v>0</v>
      </c>
      <c r="D580">
        <v>5</v>
      </c>
      <c r="E580">
        <v>2</v>
      </c>
      <c r="F580">
        <v>1</v>
      </c>
      <c r="G580">
        <v>16</v>
      </c>
    </row>
    <row r="581" spans="1:7" x14ac:dyDescent="0.25">
      <c r="A581" t="s">
        <v>201</v>
      </c>
      <c r="B581">
        <v>0</v>
      </c>
      <c r="C581">
        <v>0</v>
      </c>
      <c r="D581">
        <v>6</v>
      </c>
      <c r="E581">
        <v>1</v>
      </c>
      <c r="F581">
        <v>0</v>
      </c>
      <c r="G581">
        <v>15</v>
      </c>
    </row>
    <row r="582" spans="1:7" x14ac:dyDescent="0.25">
      <c r="A582" t="s">
        <v>201</v>
      </c>
      <c r="B582">
        <v>0</v>
      </c>
      <c r="C582">
        <v>0</v>
      </c>
      <c r="D582">
        <v>7</v>
      </c>
      <c r="E582">
        <v>5</v>
      </c>
      <c r="F582">
        <v>0</v>
      </c>
      <c r="G582">
        <v>10</v>
      </c>
    </row>
    <row r="583" spans="1:7" x14ac:dyDescent="0.25">
      <c r="A583" t="s">
        <v>201</v>
      </c>
      <c r="B583">
        <v>0</v>
      </c>
      <c r="C583">
        <v>0</v>
      </c>
      <c r="D583">
        <v>8</v>
      </c>
      <c r="E583">
        <v>0</v>
      </c>
      <c r="F583">
        <v>0</v>
      </c>
      <c r="G583">
        <v>10</v>
      </c>
    </row>
    <row r="584" spans="1:7" x14ac:dyDescent="0.25">
      <c r="A584" t="s">
        <v>201</v>
      </c>
      <c r="B584">
        <v>0</v>
      </c>
      <c r="C584">
        <v>0</v>
      </c>
      <c r="D584">
        <v>9</v>
      </c>
      <c r="E584">
        <v>0</v>
      </c>
      <c r="F584">
        <v>0</v>
      </c>
      <c r="G584">
        <v>10</v>
      </c>
    </row>
    <row r="585" spans="1:7" x14ac:dyDescent="0.25">
      <c r="A585" t="s">
        <v>201</v>
      </c>
      <c r="B585">
        <v>0</v>
      </c>
      <c r="C585">
        <v>1</v>
      </c>
      <c r="D585">
        <v>0</v>
      </c>
      <c r="E585">
        <v>11</v>
      </c>
      <c r="F585">
        <v>1</v>
      </c>
      <c r="G585">
        <v>7</v>
      </c>
    </row>
    <row r="586" spans="1:7" x14ac:dyDescent="0.25">
      <c r="A586" t="s">
        <v>201</v>
      </c>
      <c r="B586">
        <v>0</v>
      </c>
      <c r="C586">
        <v>1</v>
      </c>
      <c r="D586">
        <v>4</v>
      </c>
      <c r="E586">
        <v>2</v>
      </c>
      <c r="F586">
        <v>0</v>
      </c>
      <c r="G586">
        <v>5</v>
      </c>
    </row>
    <row r="587" spans="1:7" x14ac:dyDescent="0.25">
      <c r="A587" t="s">
        <v>201</v>
      </c>
      <c r="B587">
        <v>0</v>
      </c>
      <c r="C587">
        <v>1</v>
      </c>
      <c r="D587">
        <v>5</v>
      </c>
      <c r="E587">
        <v>1</v>
      </c>
      <c r="F587">
        <v>0</v>
      </c>
      <c r="G587">
        <v>4</v>
      </c>
    </row>
    <row r="588" spans="1:7" x14ac:dyDescent="0.25">
      <c r="A588" t="s">
        <v>201</v>
      </c>
      <c r="B588">
        <v>0</v>
      </c>
      <c r="C588">
        <v>1</v>
      </c>
      <c r="D588">
        <v>7</v>
      </c>
      <c r="E588">
        <v>3</v>
      </c>
      <c r="F588">
        <v>0</v>
      </c>
      <c r="G588">
        <v>1</v>
      </c>
    </row>
    <row r="589" spans="1:7" x14ac:dyDescent="0.25">
      <c r="A589" t="s">
        <v>201</v>
      </c>
      <c r="B589">
        <v>0</v>
      </c>
      <c r="C589">
        <v>1</v>
      </c>
      <c r="D589">
        <v>8</v>
      </c>
      <c r="E589">
        <v>2</v>
      </c>
      <c r="F589">
        <v>1</v>
      </c>
      <c r="G589">
        <v>17</v>
      </c>
    </row>
    <row r="590" spans="1:7" x14ac:dyDescent="0.25">
      <c r="A590" t="s">
        <v>201</v>
      </c>
      <c r="B590">
        <v>0</v>
      </c>
      <c r="C590">
        <v>1</v>
      </c>
      <c r="D590">
        <v>9</v>
      </c>
      <c r="E590">
        <v>2</v>
      </c>
      <c r="F590">
        <v>0</v>
      </c>
      <c r="G590">
        <v>15</v>
      </c>
    </row>
    <row r="591" spans="1:7" x14ac:dyDescent="0.25">
      <c r="A591" t="s">
        <v>201</v>
      </c>
      <c r="B591">
        <v>0</v>
      </c>
      <c r="C591">
        <v>2</v>
      </c>
      <c r="D591">
        <v>1</v>
      </c>
      <c r="E591">
        <v>5</v>
      </c>
      <c r="F591">
        <v>1</v>
      </c>
      <c r="G591">
        <v>13</v>
      </c>
    </row>
    <row r="592" spans="1:7" x14ac:dyDescent="0.25">
      <c r="A592" t="s">
        <v>201</v>
      </c>
      <c r="B592">
        <v>0</v>
      </c>
      <c r="C592">
        <v>2</v>
      </c>
      <c r="D592">
        <v>2</v>
      </c>
      <c r="E592">
        <v>13</v>
      </c>
      <c r="F592">
        <v>0</v>
      </c>
      <c r="G592">
        <v>0</v>
      </c>
    </row>
    <row r="593" spans="1:7" x14ac:dyDescent="0.25">
      <c r="A593" t="s">
        <v>201</v>
      </c>
      <c r="B593">
        <v>0</v>
      </c>
      <c r="C593">
        <v>2</v>
      </c>
      <c r="D593">
        <v>3</v>
      </c>
      <c r="E593">
        <v>16</v>
      </c>
      <c r="F593">
        <v>1</v>
      </c>
      <c r="G593">
        <v>2</v>
      </c>
    </row>
    <row r="594" spans="1:7" x14ac:dyDescent="0.25">
      <c r="A594" t="s">
        <v>201</v>
      </c>
      <c r="B594">
        <v>0</v>
      </c>
      <c r="C594">
        <v>2</v>
      </c>
      <c r="D594">
        <v>4</v>
      </c>
      <c r="E594">
        <v>21</v>
      </c>
      <c r="F594">
        <v>2</v>
      </c>
      <c r="G594">
        <v>17</v>
      </c>
    </row>
    <row r="595" spans="1:7" x14ac:dyDescent="0.25">
      <c r="A595" t="s">
        <v>201</v>
      </c>
      <c r="B595">
        <v>0</v>
      </c>
      <c r="C595">
        <v>2</v>
      </c>
      <c r="D595">
        <v>5</v>
      </c>
      <c r="E595">
        <v>11</v>
      </c>
      <c r="F595">
        <v>0</v>
      </c>
      <c r="G595">
        <v>6</v>
      </c>
    </row>
    <row r="596" spans="1:7" x14ac:dyDescent="0.25">
      <c r="A596" t="s">
        <v>201</v>
      </c>
      <c r="B596">
        <v>1</v>
      </c>
      <c r="C596">
        <v>0</v>
      </c>
      <c r="D596">
        <v>5</v>
      </c>
      <c r="E596">
        <v>15</v>
      </c>
      <c r="F596">
        <v>1</v>
      </c>
      <c r="G596">
        <v>3</v>
      </c>
    </row>
    <row r="597" spans="1:7" x14ac:dyDescent="0.25">
      <c r="A597" t="s">
        <v>201</v>
      </c>
      <c r="B597">
        <v>1</v>
      </c>
      <c r="C597">
        <v>0</v>
      </c>
      <c r="D597">
        <v>6</v>
      </c>
      <c r="E597">
        <v>5</v>
      </c>
      <c r="F597">
        <v>1</v>
      </c>
      <c r="G597">
        <v>16</v>
      </c>
    </row>
    <row r="598" spans="1:7" x14ac:dyDescent="0.25">
      <c r="A598" t="s">
        <v>201</v>
      </c>
      <c r="B598">
        <v>1</v>
      </c>
      <c r="C598">
        <v>0</v>
      </c>
      <c r="D598">
        <v>8</v>
      </c>
      <c r="E598">
        <v>1</v>
      </c>
      <c r="F598">
        <v>0</v>
      </c>
      <c r="G598">
        <v>15</v>
      </c>
    </row>
    <row r="599" spans="1:7" x14ac:dyDescent="0.25">
      <c r="A599" t="s">
        <v>201</v>
      </c>
      <c r="B599">
        <v>1</v>
      </c>
      <c r="C599">
        <v>0</v>
      </c>
      <c r="D599">
        <v>9</v>
      </c>
      <c r="E599">
        <v>1</v>
      </c>
      <c r="F599">
        <v>0</v>
      </c>
      <c r="G599">
        <v>14</v>
      </c>
    </row>
    <row r="600" spans="1:7" x14ac:dyDescent="0.25">
      <c r="A600" t="s">
        <v>201</v>
      </c>
      <c r="B600">
        <v>1</v>
      </c>
      <c r="C600">
        <v>1</v>
      </c>
      <c r="D600">
        <v>6</v>
      </c>
      <c r="E600">
        <v>24</v>
      </c>
      <c r="F600">
        <v>2</v>
      </c>
      <c r="G600">
        <v>12</v>
      </c>
    </row>
    <row r="601" spans="1:7" x14ac:dyDescent="0.25">
      <c r="A601" t="s">
        <v>201</v>
      </c>
      <c r="B601">
        <v>1</v>
      </c>
      <c r="C601">
        <v>1</v>
      </c>
      <c r="D601">
        <v>7</v>
      </c>
      <c r="E601">
        <v>1</v>
      </c>
      <c r="F601">
        <v>0</v>
      </c>
      <c r="G601">
        <v>11</v>
      </c>
    </row>
    <row r="602" spans="1:7" x14ac:dyDescent="0.25">
      <c r="A602" t="s">
        <v>201</v>
      </c>
      <c r="B602">
        <v>1</v>
      </c>
      <c r="C602">
        <v>1</v>
      </c>
      <c r="D602">
        <v>8</v>
      </c>
      <c r="E602">
        <v>4</v>
      </c>
      <c r="F602">
        <v>0</v>
      </c>
      <c r="G602">
        <v>7</v>
      </c>
    </row>
    <row r="603" spans="1:7" x14ac:dyDescent="0.25">
      <c r="A603" t="s">
        <v>201</v>
      </c>
      <c r="B603">
        <v>1</v>
      </c>
      <c r="C603">
        <v>1</v>
      </c>
      <c r="D603">
        <v>9</v>
      </c>
      <c r="E603">
        <v>6</v>
      </c>
      <c r="F603">
        <v>0</v>
      </c>
      <c r="G603">
        <v>1</v>
      </c>
    </row>
    <row r="604" spans="1:7" x14ac:dyDescent="0.25">
      <c r="A604" t="s">
        <v>201</v>
      </c>
      <c r="B604">
        <v>1</v>
      </c>
      <c r="C604">
        <v>2</v>
      </c>
      <c r="D604">
        <v>7</v>
      </c>
      <c r="E604">
        <v>43</v>
      </c>
      <c r="F604">
        <v>3</v>
      </c>
      <c r="G604">
        <v>11</v>
      </c>
    </row>
    <row r="605" spans="1:7" x14ac:dyDescent="0.25">
      <c r="A605" t="s">
        <v>201</v>
      </c>
      <c r="B605">
        <v>1</v>
      </c>
      <c r="C605">
        <v>2</v>
      </c>
      <c r="D605">
        <v>8</v>
      </c>
      <c r="E605">
        <v>7</v>
      </c>
      <c r="F605">
        <v>0</v>
      </c>
      <c r="G605">
        <v>4</v>
      </c>
    </row>
    <row r="606" spans="1:7" x14ac:dyDescent="0.25">
      <c r="A606" t="s">
        <v>202</v>
      </c>
      <c r="B606">
        <v>0</v>
      </c>
      <c r="C606">
        <v>0</v>
      </c>
      <c r="D606">
        <v>0</v>
      </c>
      <c r="E606">
        <v>6</v>
      </c>
      <c r="F606">
        <v>1</v>
      </c>
      <c r="G606">
        <v>12</v>
      </c>
    </row>
    <row r="607" spans="1:7" x14ac:dyDescent="0.25">
      <c r="A607" t="s">
        <v>202</v>
      </c>
      <c r="B607">
        <v>0</v>
      </c>
      <c r="C607">
        <v>0</v>
      </c>
      <c r="D607">
        <v>1</v>
      </c>
      <c r="E607">
        <v>2</v>
      </c>
      <c r="F607">
        <v>0</v>
      </c>
      <c r="G607">
        <v>10</v>
      </c>
    </row>
    <row r="608" spans="1:7" x14ac:dyDescent="0.25">
      <c r="A608" t="s">
        <v>202</v>
      </c>
      <c r="B608">
        <v>0</v>
      </c>
      <c r="C608">
        <v>0</v>
      </c>
      <c r="D608">
        <v>2</v>
      </c>
      <c r="E608">
        <v>4</v>
      </c>
      <c r="F608">
        <v>0</v>
      </c>
      <c r="G608">
        <v>6</v>
      </c>
    </row>
    <row r="609" spans="1:7" x14ac:dyDescent="0.25">
      <c r="A609" t="s">
        <v>202</v>
      </c>
      <c r="B609">
        <v>0</v>
      </c>
      <c r="C609">
        <v>0</v>
      </c>
      <c r="D609">
        <v>3</v>
      </c>
      <c r="E609">
        <v>4</v>
      </c>
      <c r="F609">
        <v>0</v>
      </c>
      <c r="G609">
        <v>2</v>
      </c>
    </row>
    <row r="610" spans="1:7" x14ac:dyDescent="0.25">
      <c r="A610" t="s">
        <v>202</v>
      </c>
      <c r="B610">
        <v>0</v>
      </c>
      <c r="C610">
        <v>0</v>
      </c>
      <c r="D610">
        <v>4</v>
      </c>
      <c r="E610">
        <v>4</v>
      </c>
      <c r="F610">
        <v>1</v>
      </c>
      <c r="G610">
        <v>16</v>
      </c>
    </row>
    <row r="611" spans="1:7" x14ac:dyDescent="0.25">
      <c r="A611" t="s">
        <v>202</v>
      </c>
      <c r="B611">
        <v>0</v>
      </c>
      <c r="C611">
        <v>0</v>
      </c>
      <c r="D611">
        <v>5</v>
      </c>
      <c r="E611">
        <v>2</v>
      </c>
      <c r="F611">
        <v>0</v>
      </c>
      <c r="G611">
        <v>14</v>
      </c>
    </row>
    <row r="612" spans="1:7" x14ac:dyDescent="0.25">
      <c r="A612" t="s">
        <v>202</v>
      </c>
      <c r="B612">
        <v>0</v>
      </c>
      <c r="C612">
        <v>0</v>
      </c>
      <c r="D612">
        <v>6</v>
      </c>
      <c r="E612">
        <v>1</v>
      </c>
      <c r="F612">
        <v>0</v>
      </c>
      <c r="G612">
        <v>13</v>
      </c>
    </row>
    <row r="613" spans="1:7" x14ac:dyDescent="0.25">
      <c r="A613" t="s">
        <v>202</v>
      </c>
      <c r="B613">
        <v>0</v>
      </c>
      <c r="C613">
        <v>0</v>
      </c>
      <c r="D613">
        <v>7</v>
      </c>
      <c r="E613">
        <v>4</v>
      </c>
      <c r="F613">
        <v>0</v>
      </c>
      <c r="G613">
        <v>9</v>
      </c>
    </row>
    <row r="614" spans="1:7" x14ac:dyDescent="0.25">
      <c r="A614" t="s">
        <v>202</v>
      </c>
      <c r="B614">
        <v>0</v>
      </c>
      <c r="C614">
        <v>0</v>
      </c>
      <c r="D614">
        <v>8</v>
      </c>
      <c r="E614">
        <v>0</v>
      </c>
      <c r="F614">
        <v>0</v>
      </c>
      <c r="G614">
        <v>9</v>
      </c>
    </row>
    <row r="615" spans="1:7" x14ac:dyDescent="0.25">
      <c r="A615" t="s">
        <v>202</v>
      </c>
      <c r="B615">
        <v>0</v>
      </c>
      <c r="C615">
        <v>0</v>
      </c>
      <c r="D615">
        <v>9</v>
      </c>
      <c r="E615">
        <v>2</v>
      </c>
      <c r="F615">
        <v>0</v>
      </c>
      <c r="G615">
        <v>7</v>
      </c>
    </row>
    <row r="616" spans="1:7" x14ac:dyDescent="0.25">
      <c r="A616" t="s">
        <v>202</v>
      </c>
      <c r="B616">
        <v>0</v>
      </c>
      <c r="C616">
        <v>1</v>
      </c>
      <c r="D616">
        <v>0</v>
      </c>
      <c r="E616">
        <v>22</v>
      </c>
      <c r="F616">
        <v>2</v>
      </c>
      <c r="G616">
        <v>14</v>
      </c>
    </row>
    <row r="617" spans="1:7" x14ac:dyDescent="0.25">
      <c r="A617" t="s">
        <v>202</v>
      </c>
      <c r="B617">
        <v>0</v>
      </c>
      <c r="C617">
        <v>1</v>
      </c>
      <c r="D617">
        <v>2</v>
      </c>
      <c r="E617">
        <v>2</v>
      </c>
      <c r="F617">
        <v>0</v>
      </c>
      <c r="G617">
        <v>12</v>
      </c>
    </row>
    <row r="618" spans="1:7" x14ac:dyDescent="0.25">
      <c r="A618" t="s">
        <v>202</v>
      </c>
      <c r="B618">
        <v>0</v>
      </c>
      <c r="C618">
        <v>1</v>
      </c>
      <c r="D618">
        <v>3</v>
      </c>
      <c r="E618">
        <v>2</v>
      </c>
      <c r="F618">
        <v>0</v>
      </c>
      <c r="G618">
        <v>10</v>
      </c>
    </row>
    <row r="619" spans="1:7" x14ac:dyDescent="0.25">
      <c r="A619" t="s">
        <v>202</v>
      </c>
      <c r="B619">
        <v>0</v>
      </c>
      <c r="C619">
        <v>1</v>
      </c>
      <c r="D619">
        <v>4</v>
      </c>
      <c r="E619">
        <v>2</v>
      </c>
      <c r="F619">
        <v>0</v>
      </c>
      <c r="G619">
        <v>8</v>
      </c>
    </row>
    <row r="620" spans="1:7" x14ac:dyDescent="0.25">
      <c r="A620" t="s">
        <v>202</v>
      </c>
      <c r="B620">
        <v>0</v>
      </c>
      <c r="C620">
        <v>1</v>
      </c>
      <c r="D620">
        <v>5</v>
      </c>
      <c r="E620">
        <v>4</v>
      </c>
      <c r="F620">
        <v>0</v>
      </c>
      <c r="G620">
        <v>4</v>
      </c>
    </row>
    <row r="621" spans="1:7" x14ac:dyDescent="0.25">
      <c r="A621" t="s">
        <v>202</v>
      </c>
      <c r="B621">
        <v>0</v>
      </c>
      <c r="C621">
        <v>1</v>
      </c>
      <c r="D621">
        <v>6</v>
      </c>
      <c r="E621">
        <v>6</v>
      </c>
      <c r="F621">
        <v>1</v>
      </c>
      <c r="G621">
        <v>16</v>
      </c>
    </row>
    <row r="622" spans="1:7" x14ac:dyDescent="0.25">
      <c r="A622" t="s">
        <v>202</v>
      </c>
      <c r="B622">
        <v>0</v>
      </c>
      <c r="C622">
        <v>2</v>
      </c>
      <c r="D622">
        <v>0</v>
      </c>
      <c r="E622">
        <v>13</v>
      </c>
      <c r="F622">
        <v>1</v>
      </c>
      <c r="G622">
        <v>5</v>
      </c>
    </row>
    <row r="623" spans="1:7" x14ac:dyDescent="0.25">
      <c r="A623" t="s">
        <v>202</v>
      </c>
      <c r="B623">
        <v>0</v>
      </c>
      <c r="C623">
        <v>2</v>
      </c>
      <c r="D623">
        <v>1</v>
      </c>
      <c r="E623">
        <v>2</v>
      </c>
      <c r="F623">
        <v>0</v>
      </c>
      <c r="G623">
        <v>3</v>
      </c>
    </row>
    <row r="624" spans="1:7" x14ac:dyDescent="0.25">
      <c r="A624" t="s">
        <v>202</v>
      </c>
      <c r="B624">
        <v>0</v>
      </c>
      <c r="C624">
        <v>2</v>
      </c>
      <c r="D624">
        <v>2</v>
      </c>
      <c r="E624">
        <v>5</v>
      </c>
      <c r="F624">
        <v>1</v>
      </c>
      <c r="G624">
        <v>16</v>
      </c>
    </row>
    <row r="625" spans="1:7" x14ac:dyDescent="0.25">
      <c r="A625" t="s">
        <v>202</v>
      </c>
      <c r="B625">
        <v>0</v>
      </c>
      <c r="C625">
        <v>2</v>
      </c>
      <c r="D625">
        <v>3</v>
      </c>
      <c r="E625">
        <v>7</v>
      </c>
      <c r="F625">
        <v>0</v>
      </c>
      <c r="G625">
        <v>9</v>
      </c>
    </row>
    <row r="626" spans="1:7" x14ac:dyDescent="0.25">
      <c r="A626" t="s">
        <v>202</v>
      </c>
      <c r="B626">
        <v>0</v>
      </c>
      <c r="C626">
        <v>2</v>
      </c>
      <c r="D626">
        <v>4</v>
      </c>
      <c r="E626">
        <v>5</v>
      </c>
      <c r="F626">
        <v>0</v>
      </c>
      <c r="G626">
        <v>4</v>
      </c>
    </row>
    <row r="627" spans="1:7" x14ac:dyDescent="0.25">
      <c r="A627" t="s">
        <v>202</v>
      </c>
      <c r="B627">
        <v>1</v>
      </c>
      <c r="C627">
        <v>0</v>
      </c>
      <c r="D627">
        <v>4</v>
      </c>
      <c r="E627">
        <v>4</v>
      </c>
      <c r="F627">
        <v>1</v>
      </c>
      <c r="G627">
        <v>14</v>
      </c>
    </row>
    <row r="628" spans="1:7" x14ac:dyDescent="0.25">
      <c r="A628" t="s">
        <v>202</v>
      </c>
      <c r="B628">
        <v>1</v>
      </c>
      <c r="C628">
        <v>0</v>
      </c>
      <c r="D628">
        <v>5</v>
      </c>
      <c r="E628">
        <v>9</v>
      </c>
      <c r="F628">
        <v>0</v>
      </c>
      <c r="G628">
        <v>5</v>
      </c>
    </row>
    <row r="629" spans="1:7" x14ac:dyDescent="0.25">
      <c r="A629" t="s">
        <v>202</v>
      </c>
      <c r="B629">
        <v>1</v>
      </c>
      <c r="C629">
        <v>0</v>
      </c>
      <c r="D629">
        <v>6</v>
      </c>
      <c r="E629">
        <v>2</v>
      </c>
      <c r="F629">
        <v>0</v>
      </c>
      <c r="G629">
        <v>3</v>
      </c>
    </row>
    <row r="630" spans="1:7" x14ac:dyDescent="0.25">
      <c r="A630" t="s">
        <v>202</v>
      </c>
      <c r="B630">
        <v>1</v>
      </c>
      <c r="C630">
        <v>0</v>
      </c>
      <c r="D630">
        <v>7</v>
      </c>
      <c r="E630">
        <v>4</v>
      </c>
      <c r="F630">
        <v>1</v>
      </c>
      <c r="G630">
        <v>17</v>
      </c>
    </row>
    <row r="631" spans="1:7" x14ac:dyDescent="0.25">
      <c r="A631" t="s">
        <v>202</v>
      </c>
      <c r="B631">
        <v>1</v>
      </c>
      <c r="C631">
        <v>0</v>
      </c>
      <c r="D631">
        <v>8</v>
      </c>
      <c r="E631">
        <v>1</v>
      </c>
      <c r="F631">
        <v>0</v>
      </c>
      <c r="G631">
        <v>16</v>
      </c>
    </row>
    <row r="632" spans="1:7" x14ac:dyDescent="0.25">
      <c r="A632" t="s">
        <v>202</v>
      </c>
      <c r="B632">
        <v>1</v>
      </c>
      <c r="C632">
        <v>1</v>
      </c>
      <c r="D632">
        <v>5</v>
      </c>
      <c r="E632">
        <v>6</v>
      </c>
      <c r="F632">
        <v>1</v>
      </c>
      <c r="G632">
        <v>12</v>
      </c>
    </row>
    <row r="633" spans="1:7" x14ac:dyDescent="0.25">
      <c r="A633" t="s">
        <v>202</v>
      </c>
      <c r="B633">
        <v>1</v>
      </c>
      <c r="C633">
        <v>1</v>
      </c>
      <c r="D633">
        <v>6</v>
      </c>
      <c r="E633">
        <v>5</v>
      </c>
      <c r="F633">
        <v>0</v>
      </c>
      <c r="G633">
        <v>7</v>
      </c>
    </row>
    <row r="634" spans="1:7" x14ac:dyDescent="0.25">
      <c r="A634" t="s">
        <v>202</v>
      </c>
      <c r="B634">
        <v>1</v>
      </c>
      <c r="C634">
        <v>2</v>
      </c>
      <c r="D634">
        <v>6</v>
      </c>
      <c r="E634">
        <v>22</v>
      </c>
      <c r="F634">
        <v>2</v>
      </c>
      <c r="G634">
        <v>14</v>
      </c>
    </row>
    <row r="635" spans="1:7" x14ac:dyDescent="0.25">
      <c r="A635" t="s">
        <v>202</v>
      </c>
      <c r="B635">
        <v>1</v>
      </c>
      <c r="C635">
        <v>2</v>
      </c>
      <c r="D635">
        <v>7</v>
      </c>
      <c r="E635">
        <v>27</v>
      </c>
      <c r="F635">
        <v>1</v>
      </c>
      <c r="G635">
        <v>5</v>
      </c>
    </row>
    <row r="636" spans="1:7" x14ac:dyDescent="0.25">
      <c r="A636" t="s">
        <v>202</v>
      </c>
      <c r="B636">
        <v>1</v>
      </c>
      <c r="C636">
        <v>2</v>
      </c>
      <c r="D636">
        <v>8</v>
      </c>
      <c r="E636">
        <v>6</v>
      </c>
      <c r="F636">
        <v>1</v>
      </c>
      <c r="G636">
        <v>17</v>
      </c>
    </row>
    <row r="637" spans="1:7" x14ac:dyDescent="0.25">
      <c r="A637" t="s">
        <v>203</v>
      </c>
      <c r="B637">
        <v>0</v>
      </c>
      <c r="C637">
        <v>0</v>
      </c>
      <c r="D637">
        <v>0</v>
      </c>
      <c r="E637">
        <v>5</v>
      </c>
      <c r="F637">
        <v>1</v>
      </c>
      <c r="G637">
        <v>13</v>
      </c>
    </row>
    <row r="638" spans="1:7" x14ac:dyDescent="0.25">
      <c r="A638" t="s">
        <v>203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13</v>
      </c>
    </row>
    <row r="639" spans="1:7" x14ac:dyDescent="0.25">
      <c r="A639" t="s">
        <v>203</v>
      </c>
      <c r="B639">
        <v>0</v>
      </c>
      <c r="C639">
        <v>0</v>
      </c>
      <c r="D639">
        <v>2</v>
      </c>
      <c r="E639">
        <v>0</v>
      </c>
      <c r="F639">
        <v>0</v>
      </c>
      <c r="G639">
        <v>13</v>
      </c>
    </row>
    <row r="640" spans="1:7" x14ac:dyDescent="0.25">
      <c r="A640" t="s">
        <v>203</v>
      </c>
      <c r="B640">
        <v>0</v>
      </c>
      <c r="C640">
        <v>0</v>
      </c>
      <c r="D640">
        <v>3</v>
      </c>
      <c r="E640">
        <v>0</v>
      </c>
      <c r="F640">
        <v>0</v>
      </c>
      <c r="G640">
        <v>13</v>
      </c>
    </row>
    <row r="641" spans="1:7" x14ac:dyDescent="0.25">
      <c r="A641" t="s">
        <v>203</v>
      </c>
      <c r="B641">
        <v>0</v>
      </c>
      <c r="C641">
        <v>0</v>
      </c>
      <c r="D641">
        <v>4</v>
      </c>
      <c r="E641">
        <v>0</v>
      </c>
      <c r="F641">
        <v>0</v>
      </c>
      <c r="G641">
        <v>13</v>
      </c>
    </row>
    <row r="642" spans="1:7" x14ac:dyDescent="0.25">
      <c r="A642" t="s">
        <v>203</v>
      </c>
      <c r="B642">
        <v>0</v>
      </c>
      <c r="C642">
        <v>0</v>
      </c>
      <c r="D642">
        <v>5</v>
      </c>
      <c r="E642">
        <v>1</v>
      </c>
      <c r="F642">
        <v>0</v>
      </c>
      <c r="G642">
        <v>12</v>
      </c>
    </row>
    <row r="643" spans="1:7" x14ac:dyDescent="0.25">
      <c r="A643" t="s">
        <v>203</v>
      </c>
      <c r="B643">
        <v>0</v>
      </c>
      <c r="C643">
        <v>0</v>
      </c>
      <c r="D643">
        <v>6</v>
      </c>
      <c r="E643">
        <v>1</v>
      </c>
      <c r="F643">
        <v>0</v>
      </c>
      <c r="G643">
        <v>11</v>
      </c>
    </row>
    <row r="644" spans="1:7" x14ac:dyDescent="0.25">
      <c r="A644" t="s">
        <v>203</v>
      </c>
      <c r="B644">
        <v>0</v>
      </c>
      <c r="C644">
        <v>0</v>
      </c>
      <c r="D644">
        <v>7</v>
      </c>
      <c r="E644">
        <v>0</v>
      </c>
      <c r="F644">
        <v>0</v>
      </c>
      <c r="G644">
        <v>11</v>
      </c>
    </row>
    <row r="645" spans="1:7" x14ac:dyDescent="0.25">
      <c r="A645" t="s">
        <v>203</v>
      </c>
      <c r="B645">
        <v>0</v>
      </c>
      <c r="C645">
        <v>0</v>
      </c>
      <c r="D645">
        <v>8</v>
      </c>
      <c r="E645">
        <v>0</v>
      </c>
      <c r="F645">
        <v>0</v>
      </c>
      <c r="G645">
        <v>11</v>
      </c>
    </row>
    <row r="646" spans="1:7" x14ac:dyDescent="0.25">
      <c r="A646" t="s">
        <v>203</v>
      </c>
      <c r="B646">
        <v>0</v>
      </c>
      <c r="C646">
        <v>0</v>
      </c>
      <c r="D646">
        <v>9</v>
      </c>
      <c r="E646">
        <v>2</v>
      </c>
      <c r="F646">
        <v>0</v>
      </c>
      <c r="G646">
        <v>9</v>
      </c>
    </row>
    <row r="647" spans="1:7" x14ac:dyDescent="0.25">
      <c r="A647" t="s">
        <v>203</v>
      </c>
      <c r="B647">
        <v>0</v>
      </c>
      <c r="C647">
        <v>1</v>
      </c>
      <c r="D647">
        <v>0</v>
      </c>
      <c r="E647">
        <v>20</v>
      </c>
      <c r="F647">
        <v>2</v>
      </c>
      <c r="G647">
        <v>16</v>
      </c>
    </row>
    <row r="648" spans="1:7" x14ac:dyDescent="0.25">
      <c r="A648" t="s">
        <v>203</v>
      </c>
      <c r="B648">
        <v>0</v>
      </c>
      <c r="C648">
        <v>1</v>
      </c>
      <c r="D648">
        <v>4</v>
      </c>
      <c r="E648">
        <v>1</v>
      </c>
      <c r="F648">
        <v>0</v>
      </c>
      <c r="G648">
        <v>15</v>
      </c>
    </row>
    <row r="649" spans="1:7" x14ac:dyDescent="0.25">
      <c r="A649" t="s">
        <v>203</v>
      </c>
      <c r="B649">
        <v>0</v>
      </c>
      <c r="C649">
        <v>1</v>
      </c>
      <c r="D649">
        <v>7</v>
      </c>
      <c r="E649">
        <v>1</v>
      </c>
      <c r="F649">
        <v>0</v>
      </c>
      <c r="G649">
        <v>14</v>
      </c>
    </row>
    <row r="650" spans="1:7" x14ac:dyDescent="0.25">
      <c r="A650" t="s">
        <v>203</v>
      </c>
      <c r="B650">
        <v>0</v>
      </c>
      <c r="C650">
        <v>1</v>
      </c>
      <c r="D650">
        <v>8</v>
      </c>
      <c r="E650">
        <v>1</v>
      </c>
      <c r="F650">
        <v>0</v>
      </c>
      <c r="G650">
        <v>13</v>
      </c>
    </row>
    <row r="651" spans="1:7" x14ac:dyDescent="0.25">
      <c r="A651" t="s">
        <v>203</v>
      </c>
      <c r="B651">
        <v>0</v>
      </c>
      <c r="C651">
        <v>1</v>
      </c>
      <c r="D651">
        <v>9</v>
      </c>
      <c r="E651">
        <v>1</v>
      </c>
      <c r="F651">
        <v>0</v>
      </c>
      <c r="G651">
        <v>12</v>
      </c>
    </row>
    <row r="652" spans="1:7" x14ac:dyDescent="0.25">
      <c r="A652" t="s">
        <v>203</v>
      </c>
      <c r="B652">
        <v>0</v>
      </c>
      <c r="C652">
        <v>2</v>
      </c>
      <c r="D652">
        <v>0</v>
      </c>
      <c r="E652">
        <v>1</v>
      </c>
      <c r="F652">
        <v>1</v>
      </c>
      <c r="G652">
        <v>17</v>
      </c>
    </row>
    <row r="653" spans="1:7" x14ac:dyDescent="0.25">
      <c r="A653" t="s">
        <v>203</v>
      </c>
      <c r="B653">
        <v>0</v>
      </c>
      <c r="C653">
        <v>2</v>
      </c>
      <c r="D653">
        <v>1</v>
      </c>
      <c r="E653">
        <v>2</v>
      </c>
      <c r="F653">
        <v>0</v>
      </c>
      <c r="G653">
        <v>15</v>
      </c>
    </row>
    <row r="654" spans="1:7" x14ac:dyDescent="0.25">
      <c r="A654" t="s">
        <v>203</v>
      </c>
      <c r="B654">
        <v>0</v>
      </c>
      <c r="C654">
        <v>2</v>
      </c>
      <c r="D654">
        <v>2</v>
      </c>
      <c r="E654">
        <v>3</v>
      </c>
      <c r="F654">
        <v>0</v>
      </c>
      <c r="G654">
        <v>12</v>
      </c>
    </row>
    <row r="655" spans="1:7" x14ac:dyDescent="0.25">
      <c r="A655" t="s">
        <v>203</v>
      </c>
      <c r="B655">
        <v>0</v>
      </c>
      <c r="C655">
        <v>2</v>
      </c>
      <c r="D655">
        <v>3</v>
      </c>
      <c r="E655">
        <v>3</v>
      </c>
      <c r="F655">
        <v>0</v>
      </c>
      <c r="G655">
        <v>9</v>
      </c>
    </row>
    <row r="656" spans="1:7" x14ac:dyDescent="0.25">
      <c r="A656" t="s">
        <v>203</v>
      </c>
      <c r="B656">
        <v>0</v>
      </c>
      <c r="C656">
        <v>2</v>
      </c>
      <c r="D656">
        <v>4</v>
      </c>
      <c r="E656">
        <v>9</v>
      </c>
      <c r="F656">
        <v>0</v>
      </c>
      <c r="G656">
        <v>0</v>
      </c>
    </row>
    <row r="657" spans="1:7" x14ac:dyDescent="0.25">
      <c r="A657" t="s">
        <v>203</v>
      </c>
      <c r="B657">
        <v>1</v>
      </c>
      <c r="C657">
        <v>0</v>
      </c>
      <c r="D657">
        <v>5</v>
      </c>
      <c r="E657">
        <v>9</v>
      </c>
      <c r="F657">
        <v>1</v>
      </c>
      <c r="G657">
        <v>9</v>
      </c>
    </row>
    <row r="658" spans="1:7" x14ac:dyDescent="0.25">
      <c r="A658" t="s">
        <v>203</v>
      </c>
      <c r="B658">
        <v>1</v>
      </c>
      <c r="C658">
        <v>0</v>
      </c>
      <c r="D658">
        <v>6</v>
      </c>
      <c r="E658">
        <v>4</v>
      </c>
      <c r="F658">
        <v>0</v>
      </c>
      <c r="G658">
        <v>5</v>
      </c>
    </row>
    <row r="659" spans="1:7" x14ac:dyDescent="0.25">
      <c r="A659" t="s">
        <v>203</v>
      </c>
      <c r="B659">
        <v>1</v>
      </c>
      <c r="C659">
        <v>1</v>
      </c>
      <c r="D659">
        <v>5</v>
      </c>
      <c r="E659">
        <v>1</v>
      </c>
      <c r="F659">
        <v>1</v>
      </c>
      <c r="G659">
        <v>17</v>
      </c>
    </row>
    <row r="660" spans="1:7" x14ac:dyDescent="0.25">
      <c r="A660" t="s">
        <v>203</v>
      </c>
      <c r="B660">
        <v>1</v>
      </c>
      <c r="C660">
        <v>1</v>
      </c>
      <c r="D660">
        <v>6</v>
      </c>
      <c r="E660">
        <v>9</v>
      </c>
      <c r="F660">
        <v>0</v>
      </c>
      <c r="G660">
        <v>8</v>
      </c>
    </row>
    <row r="661" spans="1:7" x14ac:dyDescent="0.25">
      <c r="A661" t="s">
        <v>203</v>
      </c>
      <c r="B661">
        <v>1</v>
      </c>
      <c r="C661">
        <v>2</v>
      </c>
      <c r="D661">
        <v>7</v>
      </c>
      <c r="E661">
        <v>17</v>
      </c>
      <c r="F661">
        <v>1</v>
      </c>
      <c r="G661">
        <v>1</v>
      </c>
    </row>
    <row r="662" spans="1:7" x14ac:dyDescent="0.25">
      <c r="A662" t="s">
        <v>203</v>
      </c>
      <c r="B662">
        <v>1</v>
      </c>
      <c r="C662">
        <v>2</v>
      </c>
      <c r="D662">
        <v>8</v>
      </c>
      <c r="E662">
        <v>1</v>
      </c>
      <c r="F662">
        <v>0</v>
      </c>
      <c r="G662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48F90F-5C61-4D90-BCF6-276FDAE4B1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Conclusion</vt:lpstr>
      <vt:lpstr>Nobel_EU_Upgrade_order</vt:lpstr>
      <vt:lpstr>Spain_Upgrade_order</vt:lpstr>
      <vt:lpstr>Germany_17_Upgrade_order</vt:lpstr>
      <vt:lpstr>Sweden_Upgrade_order</vt:lpstr>
      <vt:lpstr>Upgrade_order</vt:lpstr>
      <vt:lpstr>SummaryU</vt:lpstr>
      <vt:lpstr>Upgrade_calc</vt:lpstr>
      <vt:lpstr>SummaryT</vt:lpstr>
      <vt:lpstr>SummaryW</vt:lpstr>
      <vt:lpstr>Nobel_EU_Number_lightpaths</vt:lpstr>
      <vt:lpstr>Germany_17_Number_lightpaths</vt:lpstr>
      <vt:lpstr>Spain_Number_lightpaths</vt:lpstr>
      <vt:lpstr>Sweden_Number_lightpaths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Arantxa Villavicencio Paz</dc:creator>
  <cp:keywords/>
  <dc:description/>
  <cp:lastModifiedBy>Sai Patri</cp:lastModifiedBy>
  <cp:revision/>
  <dcterms:created xsi:type="dcterms:W3CDTF">2015-06-05T18:19:34Z</dcterms:created>
  <dcterms:modified xsi:type="dcterms:W3CDTF">2023-09-12T07:15:36Z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56ebf0-682e-4bd9-a025-31bc7eff6573_Enabled">
    <vt:lpwstr>true</vt:lpwstr>
  </property>
  <property fmtid="{D5CDD505-2E9C-101B-9397-08002B2CF9AE}" pid="3" name="MSIP_Label_2e56ebf0-682e-4bd9-a025-31bc7eff6573_SetDate">
    <vt:lpwstr>2023-01-31T10:23:33Z</vt:lpwstr>
  </property>
  <property fmtid="{D5CDD505-2E9C-101B-9397-08002B2CF9AE}" pid="4" name="MSIP_Label_2e56ebf0-682e-4bd9-a025-31bc7eff6573_Method">
    <vt:lpwstr>Privileged</vt:lpwstr>
  </property>
  <property fmtid="{D5CDD505-2E9C-101B-9397-08002B2CF9AE}" pid="5" name="MSIP_Label_2e56ebf0-682e-4bd9-a025-31bc7eff6573_Name">
    <vt:lpwstr>Personal</vt:lpwstr>
  </property>
  <property fmtid="{D5CDD505-2E9C-101B-9397-08002B2CF9AE}" pid="6" name="MSIP_Label_2e56ebf0-682e-4bd9-a025-31bc7eff6573_SiteId">
    <vt:lpwstr>522fc9ff-aca0-4d49-8e36-d13332e34662</vt:lpwstr>
  </property>
  <property fmtid="{D5CDD505-2E9C-101B-9397-08002B2CF9AE}" pid="7" name="MSIP_Label_2e56ebf0-682e-4bd9-a025-31bc7eff6573_ActionId">
    <vt:lpwstr>9c44721d-0087-40a8-a675-71f0ee4c7bc1</vt:lpwstr>
  </property>
  <property fmtid="{D5CDD505-2E9C-101B-9397-08002B2CF9AE}" pid="8" name="MSIP_Label_2e56ebf0-682e-4bd9-a025-31bc7eff6573_ContentBits">
    <vt:lpwstr>0</vt:lpwstr>
  </property>
</Properties>
</file>